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5535" firstSheet="5" activeTab="9"/>
  </bookViews>
  <sheets>
    <sheet name="DAFO" sheetId="1" r:id="rId1"/>
    <sheet name="Matriz EFI" sheetId="2" r:id="rId2"/>
    <sheet name="Matriz EFE" sheetId="3" r:id="rId3"/>
    <sheet name="Matriz de Perfil Competitivo" sheetId="4" r:id="rId4"/>
    <sheet name="Matriz Cuantitativa GE" sheetId="5" r:id="rId5"/>
    <sheet name="Evaluación de la Estrategia" sheetId="6" r:id="rId6"/>
    <sheet name="Hoja de Puntuación" sheetId="7" r:id="rId7"/>
    <sheet name="Resultados y Gráfico" sheetId="8" r:id="rId8"/>
    <sheet name="Plan de Mejoramiento" sheetId="9" r:id="rId9"/>
    <sheet name="Matriz PEYEA" sheetId="10" r:id="rId10"/>
  </sheets>
  <externalReferences>
    <externalReference r:id="rId13"/>
  </externalReferences>
  <definedNames>
    <definedName name="_xlnm.Print_Area" localSheetId="0">'DAFO'!$B$1:$D$40</definedName>
    <definedName name="_xlnm.Print_Area" localSheetId="6">'Hoja de Puntuación'!$A$1:$M$25</definedName>
    <definedName name="_xlnm.Print_Titles" localSheetId="8">'Plan de Mejoramiento'!$4:$5</definedName>
  </definedNames>
  <calcPr fullCalcOnLoad="1"/>
</workbook>
</file>

<file path=xl/comments10.xml><?xml version="1.0" encoding="utf-8"?>
<comments xmlns="http://schemas.openxmlformats.org/spreadsheetml/2006/main">
  <authors>
    <author>Ba-k.com</author>
  </authors>
  <commentList>
    <comment ref="C6" authorId="0">
      <text>
        <r>
          <rPr>
            <sz val="8"/>
            <rFont val="Tahoma"/>
            <family val="2"/>
          </rPr>
          <t xml:space="preserve">Eje X (Estabilidad del entorno+Fuerzas de la Ind)
</t>
        </r>
      </text>
    </comment>
    <comment ref="D6" authorId="0">
      <text>
        <r>
          <rPr>
            <sz val="8"/>
            <rFont val="Tahoma"/>
            <family val="2"/>
          </rPr>
          <t xml:space="preserve">EJE Y:
Fuerzas Financieras-Venajas competitivas
</t>
        </r>
      </text>
    </comment>
  </commentList>
</comments>
</file>

<file path=xl/sharedStrings.xml><?xml version="1.0" encoding="utf-8"?>
<sst xmlns="http://schemas.openxmlformats.org/spreadsheetml/2006/main" count="259" uniqueCount="198">
  <si>
    <t>FACTORES EXTERNOS A LA EMPRESA</t>
  </si>
  <si>
    <r>
      <t>D</t>
    </r>
    <r>
      <rPr>
        <b/>
        <sz val="12"/>
        <rFont val="Arial"/>
        <family val="2"/>
      </rPr>
      <t>EBILIDADES</t>
    </r>
  </si>
  <si>
    <r>
      <t>A</t>
    </r>
    <r>
      <rPr>
        <b/>
        <sz val="12"/>
        <rFont val="Arial"/>
        <family val="2"/>
      </rPr>
      <t>MENAZAS</t>
    </r>
  </si>
  <si>
    <r>
      <t>F</t>
    </r>
    <r>
      <rPr>
        <b/>
        <sz val="12"/>
        <rFont val="Arial"/>
        <family val="2"/>
      </rPr>
      <t>ORTALEZAS</t>
    </r>
  </si>
  <si>
    <r>
      <t>O</t>
    </r>
    <r>
      <rPr>
        <b/>
        <sz val="12"/>
        <rFont val="Arial"/>
        <family val="2"/>
      </rPr>
      <t>PORTUNIDADES</t>
    </r>
  </si>
  <si>
    <t>Economía Excel</t>
  </si>
  <si>
    <t>FACTORES INTERNOS DE LA  EMPRESA</t>
  </si>
  <si>
    <t>ANÁLISIS ESTRATÉGICO CON LA MATRIZ DAFO</t>
  </si>
  <si>
    <t xml:space="preserve">Empresa . . . </t>
  </si>
  <si>
    <t>Factores</t>
  </si>
  <si>
    <t>Peso</t>
  </si>
  <si>
    <t>Calificación</t>
  </si>
  <si>
    <t>Debilidades</t>
  </si>
  <si>
    <t>1. Inversión en Investigación y Desarrollo.</t>
  </si>
  <si>
    <t>2. Baja inversión en publicidad.</t>
  </si>
  <si>
    <t>3. Falta del plan global de crecimiento.</t>
  </si>
  <si>
    <t>Fortalezas</t>
  </si>
  <si>
    <t>2. Costos operativos bajos.</t>
  </si>
  <si>
    <t>4. Estructura jerárquica achatada</t>
  </si>
  <si>
    <t>Totales</t>
  </si>
  <si>
    <t>EMPRESA…</t>
  </si>
  <si>
    <t>1. Demanda ascendente.</t>
  </si>
  <si>
    <t>2. Bajos costos por nueva tecnología.</t>
  </si>
  <si>
    <t xml:space="preserve">MATRIZ EFE </t>
  </si>
  <si>
    <t>(FACTORES EXTERNOS)</t>
  </si>
  <si>
    <t xml:space="preserve">MATRIZ EFI </t>
  </si>
  <si>
    <t>(FACTORES INTERNOS)</t>
  </si>
  <si>
    <t>3. Tratados de Libre Comercio</t>
  </si>
  <si>
    <t>4. Falta servicio al cliente</t>
  </si>
  <si>
    <t>Calificar entre 1y 4</t>
  </si>
  <si>
    <t>Muy Importante</t>
  </si>
  <si>
    <t>Importante</t>
  </si>
  <si>
    <t>Poco Importante</t>
  </si>
  <si>
    <t>Nada Importante</t>
  </si>
  <si>
    <t>Calificación Ponderada</t>
  </si>
  <si>
    <t>El análisis sectorial a través de la matriz EFI arroja un resultado…</t>
  </si>
  <si>
    <t xml:space="preserve">Donde los factores de fortalezas más importante son: </t>
  </si>
  <si>
    <t>Donde los factores de debilidades más importantes son:</t>
  </si>
  <si>
    <t>3. Experencia en el Sector</t>
  </si>
  <si>
    <t>1. Talento humano calificado</t>
  </si>
  <si>
    <t>Experiencia en el sector</t>
  </si>
  <si>
    <t>Falta de Servicio al cliente</t>
  </si>
  <si>
    <t>AMENAZAS</t>
  </si>
  <si>
    <t>OPORTUNIDADES</t>
  </si>
  <si>
    <t>4. Políticas de exportación</t>
  </si>
  <si>
    <t>2. Sobre oferta en el mercado</t>
  </si>
  <si>
    <t>1. Cambios en las políticas económicas</t>
  </si>
  <si>
    <r>
      <t>De una calificación de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2.65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quiere decir que la empresa está en condiciones adecuadas</t>
    </r>
  </si>
  <si>
    <r>
      <t>De una calificación de</t>
    </r>
    <r>
      <rPr>
        <sz val="10"/>
        <color indexed="6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 xml:space="preserve">2 </t>
    </r>
    <r>
      <rPr>
        <sz val="10"/>
        <rFont val="Arial"/>
        <family val="2"/>
      </rPr>
      <t>quiere decir que la empresa no está en condiciones adecuadas</t>
    </r>
  </si>
  <si>
    <t xml:space="preserve">Donde los factores de Amenazas más importante son: </t>
  </si>
  <si>
    <t>Donde los factores de oportunidades más importantes son:</t>
  </si>
  <si>
    <t xml:space="preserve"> Sobre oferta en el mercado</t>
  </si>
  <si>
    <t>Políticas de exportación</t>
  </si>
  <si>
    <r>
      <t xml:space="preserve">Cuando el Indice total es mayor a </t>
    </r>
    <r>
      <rPr>
        <b/>
        <sz val="10"/>
        <rFont val="Arial"/>
        <family val="2"/>
      </rPr>
      <t xml:space="preserve">2.5 </t>
    </r>
    <r>
      <rPr>
        <sz val="10"/>
        <rFont val="Arial"/>
        <family val="2"/>
      </rPr>
      <t>se considera que la empresa está en condiciones de afrontar el entorno de manera adecuada, utilizando las oportunidades para enfrentar las amenazas</t>
    </r>
  </si>
  <si>
    <r>
      <t xml:space="preserve">Cuando el Indice total es mayor a </t>
    </r>
    <r>
      <rPr>
        <b/>
        <sz val="10"/>
        <rFont val="Arial"/>
        <family val="2"/>
      </rPr>
      <t xml:space="preserve">2.5 </t>
    </r>
    <r>
      <rPr>
        <sz val="10"/>
        <rFont val="Arial"/>
        <family val="2"/>
      </rPr>
      <t xml:space="preserve"> se considera que la empresa está en condiciones de afrontar el ambiente interno de manera adecuada, utilizando las fortalezas para enfrentar las debilidades</t>
    </r>
  </si>
  <si>
    <t>3. Disminución tasas de interes</t>
  </si>
  <si>
    <t>Fortaleza Mayor</t>
  </si>
  <si>
    <t>Fortaleza Menor</t>
  </si>
  <si>
    <t>Debilidad Menor</t>
  </si>
  <si>
    <t>Debilidad Mayor</t>
  </si>
  <si>
    <t>Factores Críticos para el Éxito</t>
  </si>
  <si>
    <t>Participación en el mercado</t>
  </si>
  <si>
    <t>Competitividad de Precios</t>
  </si>
  <si>
    <t>Posición Financiera</t>
  </si>
  <si>
    <t>Calidad del Producto</t>
  </si>
  <si>
    <t>Lealtad del cliente</t>
  </si>
  <si>
    <t>Cualificación del personal</t>
  </si>
  <si>
    <t>TOTAL</t>
  </si>
  <si>
    <t xml:space="preserve">Calificación </t>
  </si>
  <si>
    <t>SU EMPRESA</t>
  </si>
  <si>
    <t>COMPETIDOR 1</t>
  </si>
  <si>
    <t>COMPETIDOR 2</t>
  </si>
  <si>
    <t>Escala de calificación de 1 -10</t>
  </si>
  <si>
    <t>MATRIZ DE PERFIL COMPETITIVO</t>
  </si>
  <si>
    <t>EMPRESA….</t>
  </si>
  <si>
    <t>Subtotal</t>
  </si>
  <si>
    <t>FORTALEZAS</t>
  </si>
  <si>
    <t>DEBILIDADES</t>
  </si>
  <si>
    <t>PESO</t>
  </si>
  <si>
    <t>Bajo</t>
  </si>
  <si>
    <t xml:space="preserve">Medio </t>
  </si>
  <si>
    <t>Alto</t>
  </si>
  <si>
    <t>Que tanto las estrategias estan apalancando cada una de las variables de forma positiva.</t>
  </si>
  <si>
    <t>ESTRATEGIA 1</t>
  </si>
  <si>
    <t xml:space="preserve">ESTRATEGIA 2 </t>
  </si>
  <si>
    <t>ESTRATEGIA 3</t>
  </si>
  <si>
    <t>MATRIZ CUANTITATIVA PARA VALORAR ESTRATEGIAS</t>
  </si>
  <si>
    <t>CALIFICACIÓN</t>
  </si>
  <si>
    <t>CALIFICACIÓN PONDERADA</t>
  </si>
  <si>
    <r>
      <rPr>
        <b/>
        <sz val="10"/>
        <rFont val="Arial"/>
        <family val="2"/>
      </rPr>
      <t>CONCLUSIÓN:</t>
    </r>
    <r>
      <rPr>
        <sz val="10"/>
        <rFont val="Arial"/>
        <family val="2"/>
      </rPr>
      <t xml:space="preserve"> La estrategia más recomendable para su empresa se determina luego de evaluar los factores más relevantes del mercado. La táctica adecuada es la que corresponde a la que tiene la valoración más alta, por cuanto es la que puede dar una afectación positiva dependiendo del factor. OJO ES IMPORTANTE NO TENER EL SESGO ABSOLUTISTA POR ESTRATEGIA.</t>
    </r>
  </si>
  <si>
    <t>CONTROL Y SEGUIMIENTO DE LA ESTRATEGIA</t>
  </si>
  <si>
    <t>FACTOR</t>
  </si>
  <si>
    <t>ESTRATEGIA</t>
  </si>
  <si>
    <t>OBJETIVO</t>
  </si>
  <si>
    <t>ESTADO DEL FACTOR GLOBAL</t>
  </si>
  <si>
    <t>Incrementar la participación en el mercado en un 10% (Pasar de un 20% a un 30%)</t>
  </si>
  <si>
    <t>ACTIVIDAD ESTRATEGICA</t>
  </si>
  <si>
    <t>Estrategia de promoción, mes de locura promocional que incluye paquetes promocionales.</t>
  </si>
  <si>
    <t xml:space="preserve">Alianza con aliados estratégicos (Proveedores) que apalanquen las ventas. </t>
  </si>
  <si>
    <t>FORMACIÓN DE ALIANZAS</t>
  </si>
  <si>
    <t>Penetración en el Mercado</t>
  </si>
  <si>
    <t>INTENSIVAS</t>
  </si>
  <si>
    <t>ACTIVIDAD ESTRATÉGICA</t>
  </si>
  <si>
    <t>Apertura de negocio en el municipio de Tolú.</t>
  </si>
  <si>
    <t xml:space="preserve">Desarrollar alianzas estratégicas </t>
  </si>
  <si>
    <t># de negocios aperturados</t>
  </si>
  <si>
    <t># de alianzas constituídas</t>
  </si>
  <si>
    <t>Desarrollo de Mercados (De 1 a 2)</t>
  </si>
  <si>
    <t>INDICADOR PARTICULAR</t>
  </si>
  <si>
    <t>INDICADOR GLOBAL</t>
  </si>
  <si>
    <t>% de Aumento de participación en el mercado</t>
  </si>
  <si>
    <t>ESTADO DEL FACTOR PARTICULAR</t>
  </si>
  <si>
    <t>Aumento en las ventas por actividades promocionales (45% a 70%)</t>
  </si>
  <si>
    <t xml:space="preserve">INDICADORES Y CRITERIOS PARA LA EVALUACIÓN </t>
  </si>
  <si>
    <t>DE LA ESTRATEGIA</t>
  </si>
  <si>
    <t>Área Principal</t>
  </si>
  <si>
    <t>Ponderación Area Principal</t>
  </si>
  <si>
    <t>Indicadores o Criterios por Area</t>
  </si>
  <si>
    <t>Ponderación Criterio</t>
  </si>
  <si>
    <t>Puntuación asignada</t>
  </si>
  <si>
    <t>Puntuación calculada Area Indic</t>
  </si>
  <si>
    <t>Indices Calculados por Area I.</t>
  </si>
  <si>
    <t>Nivel Esperado por Area I.</t>
  </si>
  <si>
    <t>Observación</t>
  </si>
  <si>
    <t>Visión estratégica de posicionamiento</t>
  </si>
  <si>
    <t>Desarrollo de mercados</t>
  </si>
  <si>
    <t>Desarrollo de alianzas</t>
  </si>
  <si>
    <t>Desarrollo del producto</t>
  </si>
  <si>
    <t xml:space="preserve">Revisión costos </t>
  </si>
  <si>
    <t>Estrategias de precios</t>
  </si>
  <si>
    <t>Costo de ventas</t>
  </si>
  <si>
    <t xml:space="preserve"> </t>
  </si>
  <si>
    <t>Estructura operativa y funcionalidad</t>
  </si>
  <si>
    <t>Revisión estructura financiera</t>
  </si>
  <si>
    <t>Gestion financiera y contable</t>
  </si>
  <si>
    <t>Revisión de Estados Financieros</t>
  </si>
  <si>
    <t>Valoración de la empresa</t>
  </si>
  <si>
    <t>Mejoramiento de bondades</t>
  </si>
  <si>
    <t>Cumplimiento especificidades</t>
  </si>
  <si>
    <t>CRM</t>
  </si>
  <si>
    <t>Orientación hacia el cliente</t>
  </si>
  <si>
    <t>Estrategias de fidelización</t>
  </si>
  <si>
    <t>EVALUACION DE LA GESTION DE LA ESTRATEGIA</t>
  </si>
  <si>
    <t>APROBADO</t>
  </si>
  <si>
    <t>SEGUIMIENTO REQUERIDO</t>
  </si>
  <si>
    <t>Área Indicativa Principal</t>
  </si>
  <si>
    <t>Indices Calculados</t>
  </si>
  <si>
    <t>Nivel Esperado</t>
  </si>
  <si>
    <t>Gestion empresarial aprobada</t>
  </si>
  <si>
    <t>Gestion empresarial requiere seguimiento</t>
  </si>
  <si>
    <t>Lealtad del Cliente</t>
  </si>
  <si>
    <t>INDICADOR DE EVALUACION DE GESTION</t>
  </si>
  <si>
    <t>EMPRESA X LTDA</t>
  </si>
  <si>
    <t>Número de Orden</t>
  </si>
  <si>
    <r>
      <t xml:space="preserve">Descripción del Hallazgo  ( </t>
    </r>
    <r>
      <rPr>
        <sz val="11"/>
        <color indexed="8"/>
        <rFont val="Arial"/>
        <family val="2"/>
      </rPr>
      <t>No más de 50 palabras)</t>
    </r>
  </si>
  <si>
    <t>Acción correctiva</t>
  </si>
  <si>
    <t>Objetivo</t>
  </si>
  <si>
    <t>Responsable</t>
  </si>
  <si>
    <t>Recursos</t>
  </si>
  <si>
    <t>Fecha de iniciación</t>
  </si>
  <si>
    <t>Fecha de terminación</t>
  </si>
  <si>
    <t>Indicadores de logro</t>
  </si>
  <si>
    <t>Oficina</t>
  </si>
  <si>
    <t>Cargo</t>
  </si>
  <si>
    <t>Financieros</t>
  </si>
  <si>
    <t>MATRIZ PEYEA</t>
  </si>
  <si>
    <t>EMPRESA X</t>
  </si>
  <si>
    <t>VARIABLES A EVALUAR</t>
  </si>
  <si>
    <t>FUERZAS FINANCIERAS</t>
  </si>
  <si>
    <t>Sovencia</t>
  </si>
  <si>
    <t>Apalancamiento</t>
  </si>
  <si>
    <t>Liquidez</t>
  </si>
  <si>
    <t>Capital de Trabajo</t>
  </si>
  <si>
    <t>Riesgos Implicitos del Negocio</t>
  </si>
  <si>
    <t>Flujos de Efectivo</t>
  </si>
  <si>
    <t>VALOR</t>
  </si>
  <si>
    <t>SUMATORIA</t>
  </si>
  <si>
    <t>EJE X</t>
  </si>
  <si>
    <t>EJE Y</t>
  </si>
  <si>
    <t>PROMEDIO</t>
  </si>
  <si>
    <t>FUERZAS DE LA INDUSTRIA</t>
  </si>
  <si>
    <t>Abundancia, diversidad de insumos y proveedores</t>
  </si>
  <si>
    <t>Potencial de Crecimiento</t>
  </si>
  <si>
    <t>Conocimientos Tecnológicos</t>
  </si>
  <si>
    <t>Productividad, aprovechamiento de la capacidad</t>
  </si>
  <si>
    <t>Demanda</t>
  </si>
  <si>
    <t>Regulaciones del sector</t>
  </si>
  <si>
    <t>VENTAJAS COMPETITIVAS</t>
  </si>
  <si>
    <t>Calidad del producto</t>
  </si>
  <si>
    <t>Lealtad de los clientes</t>
  </si>
  <si>
    <t>Control sobre proveedores y distribuidores</t>
  </si>
  <si>
    <t>Utilización de la capacidad competitiva</t>
  </si>
  <si>
    <t>ESTABILIDAD DEL AMBIENTE</t>
  </si>
  <si>
    <t>Cambios tecnológicos</t>
  </si>
  <si>
    <t>Tasa de Inflación</t>
  </si>
  <si>
    <t>Variablidad de la demanda</t>
  </si>
  <si>
    <t>Presión competitiva</t>
  </si>
  <si>
    <t>Estabilidad política y social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</si>
</sst>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0"/>
    <numFmt numFmtId="186" formatCode="0.000"/>
    <numFmt numFmtId="187" formatCode="0.0000000"/>
    <numFmt numFmtId="188" formatCode="0.000000"/>
    <numFmt numFmtId="189" formatCode="0.00000"/>
  </numFmts>
  <fonts count="8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sz val="16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0"/>
      <name val="Trebuchet MS"/>
      <family val="2"/>
    </font>
    <font>
      <sz val="8"/>
      <name val="Arial"/>
      <family val="2"/>
    </font>
    <font>
      <sz val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B050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/>
      <top style="medium">
        <color indexed="9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29" fillId="0" borderId="4">
      <alignment vertical="center" wrapText="1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65" fillId="0" borderId="9" applyNumberFormat="0" applyFill="0" applyAlignment="0" applyProtection="0"/>
    <xf numFmtId="0" fontId="75" fillId="0" borderId="10" applyNumberFormat="0" applyFill="0" applyAlignment="0" applyProtection="0"/>
  </cellStyleXfs>
  <cellXfs count="33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4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indent="1"/>
    </xf>
    <xf numFmtId="0" fontId="5" fillId="34" borderId="12" xfId="0" applyFont="1" applyFill="1" applyBorder="1" applyAlignment="1">
      <alignment horizontal="left" indent="1"/>
    </xf>
    <xf numFmtId="0" fontId="7" fillId="34" borderId="0" xfId="45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1" fillId="0" borderId="1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justify" vertical="justify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top" wrapText="1"/>
    </xf>
    <xf numFmtId="9" fontId="16" fillId="0" borderId="16" xfId="0" applyNumberFormat="1" applyFont="1" applyBorder="1" applyAlignment="1">
      <alignment horizontal="center" vertical="top" wrapText="1"/>
    </xf>
    <xf numFmtId="9" fontId="16" fillId="0" borderId="15" xfId="55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9" fontId="10" fillId="0" borderId="13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justify" vertical="justify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justify" vertical="justify" wrapText="1"/>
    </xf>
    <xf numFmtId="0" fontId="9" fillId="0" borderId="22" xfId="0" applyFont="1" applyBorder="1" applyAlignment="1">
      <alignment horizontal="center" vertical="top" wrapText="1"/>
    </xf>
    <xf numFmtId="0" fontId="16" fillId="36" borderId="23" xfId="0" applyFont="1" applyFill="1" applyBorder="1" applyAlignment="1">
      <alignment horizontal="center" vertical="top" wrapText="1"/>
    </xf>
    <xf numFmtId="0" fontId="16" fillId="36" borderId="24" xfId="0" applyFont="1" applyFill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7" borderId="0" xfId="0" applyFill="1" applyAlignment="1">
      <alignment/>
    </xf>
    <xf numFmtId="0" fontId="76" fillId="0" borderId="13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left" vertical="top" wrapText="1" indent="4"/>
    </xf>
    <xf numFmtId="0" fontId="12" fillId="0" borderId="25" xfId="0" applyFont="1" applyBorder="1" applyAlignment="1">
      <alignment/>
    </xf>
    <xf numFmtId="0" fontId="10" fillId="0" borderId="26" xfId="0" applyFont="1" applyFill="1" applyBorder="1" applyAlignment="1">
      <alignment horizontal="left" vertical="top" wrapText="1" indent="4"/>
    </xf>
    <xf numFmtId="0" fontId="12" fillId="0" borderId="26" xfId="0" applyFont="1" applyBorder="1" applyAlignment="1">
      <alignment/>
    </xf>
    <xf numFmtId="0" fontId="10" fillId="0" borderId="27" xfId="0" applyFont="1" applyFill="1" applyBorder="1" applyAlignment="1">
      <alignment horizontal="left" vertical="top" wrapText="1" indent="4"/>
    </xf>
    <xf numFmtId="0" fontId="12" fillId="0" borderId="27" xfId="0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16" fillId="36" borderId="24" xfId="0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horizontal="center" vertical="center" wrapText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5" xfId="55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1"/>
    </xf>
    <xf numFmtId="0" fontId="22" fillId="0" borderId="13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2" fillId="38" borderId="30" xfId="0" applyFont="1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horizontal="justify" vertical="center"/>
    </xf>
    <xf numFmtId="0" fontId="12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24" xfId="0" applyFont="1" applyBorder="1" applyAlignment="1">
      <alignment horizontal="justify" vertical="justify" wrapText="1"/>
    </xf>
    <xf numFmtId="0" fontId="9" fillId="0" borderId="36" xfId="0" applyFont="1" applyBorder="1" applyAlignment="1">
      <alignment horizontal="justify" vertical="justify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2" fillId="40" borderId="19" xfId="0" applyFont="1" applyFill="1" applyBorder="1" applyAlignment="1">
      <alignment horizontal="center" vertical="center"/>
    </xf>
    <xf numFmtId="0" fontId="12" fillId="40" borderId="20" xfId="0" applyFont="1" applyFill="1" applyBorder="1" applyAlignment="1">
      <alignment horizontal="center" vertical="justify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16" borderId="35" xfId="0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3" fillId="39" borderId="35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34" xfId="0" applyFont="1" applyBorder="1" applyAlignment="1">
      <alignment horizontal="center"/>
    </xf>
    <xf numFmtId="0" fontId="9" fillId="0" borderId="24" xfId="0" applyFont="1" applyBorder="1" applyAlignment="1">
      <alignment vertical="center" wrapText="1"/>
    </xf>
    <xf numFmtId="9" fontId="9" fillId="0" borderId="20" xfId="55" applyFont="1" applyBorder="1" applyAlignment="1">
      <alignment horizontal="center" vertical="top" wrapText="1"/>
    </xf>
    <xf numFmtId="9" fontId="9" fillId="0" borderId="20" xfId="55" applyFont="1" applyBorder="1" applyAlignment="1">
      <alignment horizontal="center" vertical="center" wrapText="1"/>
    </xf>
    <xf numFmtId="9" fontId="9" fillId="0" borderId="43" xfId="55" applyFont="1" applyBorder="1" applyAlignment="1">
      <alignment horizontal="center" vertical="center" wrapText="1"/>
    </xf>
    <xf numFmtId="0" fontId="9" fillId="0" borderId="24" xfId="0" applyFont="1" applyBorder="1" applyAlignment="1">
      <alignment vertical="top" wrapText="1"/>
    </xf>
    <xf numFmtId="0" fontId="3" fillId="40" borderId="24" xfId="0" applyFont="1" applyFill="1" applyBorder="1" applyAlignment="1">
      <alignment horizontal="right" indent="1"/>
    </xf>
    <xf numFmtId="9" fontId="3" fillId="40" borderId="20" xfId="55" applyFont="1" applyFill="1" applyBorder="1" applyAlignment="1">
      <alignment horizontal="center"/>
    </xf>
    <xf numFmtId="9" fontId="0" fillId="0" borderId="20" xfId="55" applyFont="1" applyBorder="1" applyAlignment="1">
      <alignment/>
    </xf>
    <xf numFmtId="0" fontId="9" fillId="0" borderId="24" xfId="0" applyFont="1" applyBorder="1" applyAlignment="1">
      <alignment horizontal="justify" vertical="center" wrapText="1"/>
    </xf>
    <xf numFmtId="0" fontId="3" fillId="40" borderId="19" xfId="0" applyFont="1" applyFill="1" applyBorder="1" applyAlignment="1">
      <alignment horizontal="right" indent="1"/>
    </xf>
    <xf numFmtId="9" fontId="3" fillId="40" borderId="44" xfId="55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justify" wrapText="1"/>
    </xf>
    <xf numFmtId="0" fontId="77" fillId="0" borderId="32" xfId="0" applyFont="1" applyBorder="1" applyAlignment="1">
      <alignment vertical="center"/>
    </xf>
    <xf numFmtId="0" fontId="75" fillId="36" borderId="38" xfId="0" applyFont="1" applyFill="1" applyBorder="1" applyAlignment="1">
      <alignment/>
    </xf>
    <xf numFmtId="9" fontId="23" fillId="0" borderId="35" xfId="55" applyFont="1" applyBorder="1" applyAlignment="1">
      <alignment horizontal="center"/>
    </xf>
    <xf numFmtId="0" fontId="75" fillId="37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12" fillId="10" borderId="29" xfId="0" applyFont="1" applyFill="1" applyBorder="1" applyAlignment="1">
      <alignment horizontal="center" vertical="center"/>
    </xf>
    <xf numFmtId="0" fontId="12" fillId="10" borderId="30" xfId="0" applyFont="1" applyFill="1" applyBorder="1" applyAlignment="1">
      <alignment horizontal="center" vertical="center"/>
    </xf>
    <xf numFmtId="2" fontId="12" fillId="10" borderId="31" xfId="0" applyNumberFormat="1" applyFont="1" applyFill="1" applyBorder="1" applyAlignment="1">
      <alignment horizontal="center" vertical="justify"/>
    </xf>
    <xf numFmtId="0" fontId="24" fillId="0" borderId="33" xfId="0" applyFont="1" applyBorder="1" applyAlignment="1">
      <alignment horizontal="justify" vertical="center"/>
    </xf>
    <xf numFmtId="9" fontId="24" fillId="0" borderId="45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justify" vertical="center"/>
    </xf>
    <xf numFmtId="1" fontId="24" fillId="0" borderId="20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justify" vertical="center"/>
    </xf>
    <xf numFmtId="2" fontId="24" fillId="0" borderId="22" xfId="0" applyNumberFormat="1" applyFont="1" applyBorder="1" applyAlignment="1">
      <alignment horizontal="justify" vertical="center"/>
    </xf>
    <xf numFmtId="1" fontId="24" fillId="0" borderId="35" xfId="0" applyNumberFormat="1" applyFont="1" applyBorder="1" applyAlignment="1">
      <alignment horizontal="center" vertical="center"/>
    </xf>
    <xf numFmtId="2" fontId="12" fillId="10" borderId="31" xfId="0" applyNumberFormat="1" applyFont="1" applyFill="1" applyBorder="1" applyAlignment="1">
      <alignment horizontal="justify" vertical="center"/>
    </xf>
    <xf numFmtId="0" fontId="12" fillId="37" borderId="0" xfId="0" applyFont="1" applyFill="1" applyAlignment="1">
      <alignment/>
    </xf>
    <xf numFmtId="9" fontId="0" fillId="37" borderId="4" xfId="0" applyNumberFormat="1" applyFill="1" applyBorder="1" applyAlignment="1">
      <alignment horizontal="center"/>
    </xf>
    <xf numFmtId="0" fontId="25" fillId="3" borderId="30" xfId="0" applyFont="1" applyFill="1" applyBorder="1" applyAlignment="1">
      <alignment horizontal="center" vertical="center" wrapText="1"/>
    </xf>
    <xf numFmtId="0" fontId="25" fillId="37" borderId="3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41" borderId="30" xfId="0" applyFont="1" applyFill="1" applyBorder="1" applyAlignment="1" quotePrefix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4" fontId="25" fillId="32" borderId="33" xfId="0" applyNumberFormat="1" applyFont="1" applyFill="1" applyBorder="1" applyAlignment="1">
      <alignment horizontal="center"/>
    </xf>
    <xf numFmtId="0" fontId="26" fillId="32" borderId="33" xfId="0" applyFont="1" applyFill="1" applyBorder="1" applyAlignment="1">
      <alignment horizontal="center"/>
    </xf>
    <xf numFmtId="4" fontId="25" fillId="32" borderId="4" xfId="0" applyNumberFormat="1" applyFont="1" applyFill="1" applyBorder="1" applyAlignment="1">
      <alignment horizontal="center"/>
    </xf>
    <xf numFmtId="0" fontId="26" fillId="32" borderId="4" xfId="0" applyFont="1" applyFill="1" applyBorder="1" applyAlignment="1">
      <alignment horizontal="center"/>
    </xf>
    <xf numFmtId="4" fontId="25" fillId="10" borderId="33" xfId="0" applyNumberFormat="1" applyFont="1" applyFill="1" applyBorder="1" applyAlignment="1">
      <alignment horizontal="center"/>
    </xf>
    <xf numFmtId="0" fontId="26" fillId="10" borderId="33" xfId="0" applyFont="1" applyFill="1" applyBorder="1" applyAlignment="1">
      <alignment horizontal="center"/>
    </xf>
    <xf numFmtId="4" fontId="25" fillId="10" borderId="4" xfId="0" applyNumberFormat="1" applyFont="1" applyFill="1" applyBorder="1" applyAlignment="1">
      <alignment horizontal="center"/>
    </xf>
    <xf numFmtId="0" fontId="26" fillId="10" borderId="4" xfId="0" applyFont="1" applyFill="1" applyBorder="1" applyAlignment="1">
      <alignment horizontal="center"/>
    </xf>
    <xf numFmtId="0" fontId="26" fillId="32" borderId="46" xfId="0" applyFont="1" applyFill="1" applyBorder="1" applyAlignment="1">
      <alignment horizontal="center"/>
    </xf>
    <xf numFmtId="4" fontId="27" fillId="42" borderId="30" xfId="0" applyNumberFormat="1" applyFont="1" applyFill="1" applyBorder="1" applyAlignment="1">
      <alignment horizontal="center" vertical="center"/>
    </xf>
    <xf numFmtId="0" fontId="25" fillId="42" borderId="31" xfId="0" applyFont="1" applyFill="1" applyBorder="1" applyAlignment="1">
      <alignment horizontal="center" wrapText="1" shrinkToFit="1"/>
    </xf>
    <xf numFmtId="0" fontId="26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28" fillId="37" borderId="0" xfId="0" applyFont="1" applyFill="1" applyAlignment="1">
      <alignment horizontal="center"/>
    </xf>
    <xf numFmtId="0" fontId="28" fillId="37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43" borderId="4" xfId="0" applyFont="1" applyFill="1" applyBorder="1" applyAlignment="1" quotePrefix="1">
      <alignment horizontal="center" wrapText="1"/>
    </xf>
    <xf numFmtId="0" fontId="25" fillId="43" borderId="4" xfId="0" applyFont="1" applyFill="1" applyBorder="1" applyAlignment="1">
      <alignment horizontal="center" wrapText="1"/>
    </xf>
    <xf numFmtId="4" fontId="26" fillId="32" borderId="14" xfId="0" applyNumberFormat="1" applyFont="1" applyFill="1" applyBorder="1" applyAlignment="1">
      <alignment horizontal="center" vertical="center"/>
    </xf>
    <xf numFmtId="4" fontId="26" fillId="10" borderId="14" xfId="0" applyNumberFormat="1" applyFont="1" applyFill="1" applyBorder="1" applyAlignment="1">
      <alignment horizontal="center" vertical="center"/>
    </xf>
    <xf numFmtId="4" fontId="26" fillId="10" borderId="4" xfId="0" applyNumberFormat="1" applyFont="1" applyFill="1" applyBorder="1" applyAlignment="1">
      <alignment horizontal="center" vertical="center"/>
    </xf>
    <xf numFmtId="4" fontId="25" fillId="42" borderId="4" xfId="0" applyNumberFormat="1" applyFont="1" applyFill="1" applyBorder="1" applyAlignment="1">
      <alignment horizontal="center" vertical="center"/>
    </xf>
    <xf numFmtId="4" fontId="25" fillId="42" borderId="47" xfId="0" applyNumberFormat="1" applyFont="1" applyFill="1" applyBorder="1" applyAlignment="1">
      <alignment horizontal="center" vertical="center"/>
    </xf>
    <xf numFmtId="0" fontId="25" fillId="42" borderId="28" xfId="0" applyFont="1" applyFill="1" applyBorder="1" applyAlignment="1">
      <alignment horizontal="left" vertical="center"/>
    </xf>
    <xf numFmtId="0" fontId="26" fillId="42" borderId="13" xfId="0" applyFont="1" applyFill="1" applyBorder="1" applyAlignment="1">
      <alignment/>
    </xf>
    <xf numFmtId="0" fontId="26" fillId="42" borderId="48" xfId="0" applyFont="1" applyFill="1" applyBorder="1" applyAlignment="1">
      <alignment/>
    </xf>
    <xf numFmtId="0" fontId="29" fillId="0" borderId="0" xfId="53" applyBorder="1">
      <alignment vertical="center" wrapText="1"/>
      <protection/>
    </xf>
    <xf numFmtId="0" fontId="29" fillId="0" borderId="4" xfId="53">
      <alignment vertical="center" wrapText="1"/>
      <protection/>
    </xf>
    <xf numFmtId="0" fontId="29" fillId="0" borderId="0" xfId="53" applyBorder="1" applyAlignment="1">
      <alignment/>
      <protection/>
    </xf>
    <xf numFmtId="0" fontId="29" fillId="0" borderId="0" xfId="53" applyBorder="1" applyAlignment="1">
      <alignment horizontal="justify"/>
      <protection/>
    </xf>
    <xf numFmtId="0" fontId="31" fillId="2" borderId="4" xfId="53" applyFont="1" applyFill="1" applyBorder="1" applyAlignment="1">
      <alignment horizontal="center" vertical="center" wrapText="1"/>
      <protection/>
    </xf>
    <xf numFmtId="0" fontId="29" fillId="0" borderId="0" xfId="53" applyFont="1" applyBorder="1">
      <alignment vertical="center" wrapText="1"/>
      <protection/>
    </xf>
    <xf numFmtId="0" fontId="29" fillId="0" borderId="4" xfId="53" applyFont="1">
      <alignment vertical="center" wrapText="1"/>
      <protection/>
    </xf>
    <xf numFmtId="0" fontId="0" fillId="0" borderId="0" xfId="53" applyFont="1" applyBorder="1">
      <alignment vertical="center" wrapText="1"/>
      <protection/>
    </xf>
    <xf numFmtId="0" fontId="0" fillId="0" borderId="4" xfId="53" applyFont="1">
      <alignment vertical="center" wrapText="1"/>
      <protection/>
    </xf>
    <xf numFmtId="0" fontId="33" fillId="0" borderId="4" xfId="53" applyFont="1" applyBorder="1" applyAlignment="1">
      <alignment horizontal="center" vertical="center" wrapText="1"/>
      <protection/>
    </xf>
    <xf numFmtId="0" fontId="34" fillId="0" borderId="4" xfId="53" applyFont="1" applyBorder="1" applyAlignment="1">
      <alignment horizontal="justify" vertical="center" wrapText="1"/>
      <protection/>
    </xf>
    <xf numFmtId="0" fontId="0" fillId="0" borderId="4" xfId="53" applyFont="1" applyBorder="1" applyAlignment="1">
      <alignment horizontal="justify" vertical="top" wrapText="1"/>
      <protection/>
    </xf>
    <xf numFmtId="0" fontId="0" fillId="0" borderId="4" xfId="53" applyFont="1" applyBorder="1" applyAlignment="1">
      <alignment horizontal="justify" vertical="center" wrapText="1"/>
      <protection/>
    </xf>
    <xf numFmtId="0" fontId="34" fillId="0" borderId="4" xfId="53" applyFont="1" applyBorder="1" applyAlignment="1">
      <alignment horizontal="center" vertical="center" wrapText="1"/>
      <protection/>
    </xf>
    <xf numFmtId="0" fontId="34" fillId="0" borderId="4" xfId="53" applyFont="1" applyBorder="1" applyAlignment="1">
      <alignment horizontal="justify" vertical="top" wrapText="1"/>
      <protection/>
    </xf>
    <xf numFmtId="0" fontId="34" fillId="0" borderId="4" xfId="53" applyFont="1" applyBorder="1" applyAlignment="1">
      <alignment vertical="center" wrapText="1"/>
      <protection/>
    </xf>
    <xf numFmtId="0" fontId="0" fillId="0" borderId="4" xfId="53" applyFont="1" applyBorder="1">
      <alignment vertical="center" wrapText="1"/>
      <protection/>
    </xf>
    <xf numFmtId="0" fontId="29" fillId="0" borderId="0" xfId="53" applyFont="1" applyBorder="1" applyAlignment="1">
      <alignment horizontal="justify" vertical="center" wrapText="1"/>
      <protection/>
    </xf>
    <xf numFmtId="0" fontId="29" fillId="0" borderId="0" xfId="53" applyBorder="1" applyAlignment="1">
      <alignment horizontal="justify" vertical="center" wrapText="1"/>
      <protection/>
    </xf>
    <xf numFmtId="0" fontId="29" fillId="0" borderId="4" xfId="53" applyAlignment="1">
      <alignment horizontal="justify" vertical="center" wrapText="1"/>
      <protection/>
    </xf>
    <xf numFmtId="0" fontId="29" fillId="0" borderId="47" xfId="53" applyBorder="1" applyAlignment="1">
      <alignment horizontal="justify" vertical="center" wrapText="1"/>
      <protection/>
    </xf>
    <xf numFmtId="0" fontId="6" fillId="44" borderId="4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47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justify" vertical="justify"/>
    </xf>
    <xf numFmtId="0" fontId="13" fillId="0" borderId="0" xfId="0" applyFont="1" applyAlignment="1">
      <alignment horizontal="center"/>
    </xf>
    <xf numFmtId="0" fontId="12" fillId="38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0" fillId="10" borderId="0" xfId="0" applyFont="1" applyFill="1" applyAlignment="1">
      <alignment horizontal="justify" vertical="justify"/>
    </xf>
    <xf numFmtId="0" fontId="12" fillId="40" borderId="32" xfId="0" applyFont="1" applyFill="1" applyBorder="1" applyAlignment="1">
      <alignment horizontal="center"/>
    </xf>
    <xf numFmtId="0" fontId="12" fillId="40" borderId="34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8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33" xfId="0" applyFont="1" applyBorder="1" applyAlignment="1">
      <alignment horizontal="justify" vertical="center"/>
    </xf>
    <xf numFmtId="0" fontId="24" fillId="0" borderId="4" xfId="0" applyFont="1" applyBorder="1" applyAlignment="1">
      <alignment horizontal="justify" vertical="center"/>
    </xf>
    <xf numFmtId="0" fontId="24" fillId="0" borderId="22" xfId="0" applyFont="1" applyBorder="1" applyAlignment="1">
      <alignment horizontal="justify" vertical="center"/>
    </xf>
    <xf numFmtId="9" fontId="24" fillId="0" borderId="45" xfId="0" applyNumberFormat="1" applyFont="1" applyBorder="1" applyAlignment="1">
      <alignment horizontal="center" vertical="center"/>
    </xf>
    <xf numFmtId="9" fontId="24" fillId="0" borderId="51" xfId="0" applyNumberFormat="1" applyFont="1" applyBorder="1" applyAlignment="1">
      <alignment horizontal="center" vertical="center"/>
    </xf>
    <xf numFmtId="9" fontId="24" fillId="0" borderId="52" xfId="0" applyNumberFormat="1" applyFont="1" applyBorder="1" applyAlignment="1">
      <alignment horizontal="center" vertical="center"/>
    </xf>
    <xf numFmtId="0" fontId="26" fillId="10" borderId="47" xfId="0" applyFont="1" applyFill="1" applyBorder="1" applyAlignment="1">
      <alignment horizontal="left" vertical="center" wrapText="1"/>
    </xf>
    <xf numFmtId="0" fontId="26" fillId="10" borderId="16" xfId="0" applyFont="1" applyFill="1" applyBorder="1" applyAlignment="1">
      <alignment horizontal="left" vertical="center" wrapText="1"/>
    </xf>
    <xf numFmtId="0" fontId="26" fillId="10" borderId="49" xfId="0" applyFont="1" applyFill="1" applyBorder="1" applyAlignment="1">
      <alignment horizontal="left" vertical="center" wrapText="1"/>
    </xf>
    <xf numFmtId="0" fontId="25" fillId="45" borderId="28" xfId="0" applyFont="1" applyFill="1" applyBorder="1" applyAlignment="1">
      <alignment horizontal="center" vertical="center"/>
    </xf>
    <xf numFmtId="0" fontId="25" fillId="45" borderId="48" xfId="0" applyFont="1" applyFill="1" applyBorder="1" applyAlignment="1">
      <alignment horizontal="center" vertical="center"/>
    </xf>
    <xf numFmtId="0" fontId="25" fillId="45" borderId="53" xfId="0" applyFont="1" applyFill="1" applyBorder="1" applyAlignment="1">
      <alignment horizontal="center" vertical="center"/>
    </xf>
    <xf numFmtId="0" fontId="25" fillId="32" borderId="45" xfId="0" applyFont="1" applyFill="1" applyBorder="1" applyAlignment="1">
      <alignment horizontal="center" vertical="center" wrapText="1" shrinkToFit="1"/>
    </xf>
    <xf numFmtId="0" fontId="25" fillId="32" borderId="51" xfId="0" applyFont="1" applyFill="1" applyBorder="1" applyAlignment="1">
      <alignment horizontal="center" vertical="center" wrapText="1" shrinkToFit="1"/>
    </xf>
    <xf numFmtId="0" fontId="26" fillId="32" borderId="4" xfId="0" applyFont="1" applyFill="1" applyBorder="1" applyAlignment="1">
      <alignment horizontal="left" vertical="center" wrapText="1"/>
    </xf>
    <xf numFmtId="0" fontId="25" fillId="10" borderId="37" xfId="0" applyFont="1" applyFill="1" applyBorder="1" applyAlignment="1">
      <alignment horizontal="center" vertical="center" wrapText="1"/>
    </xf>
    <xf numFmtId="0" fontId="25" fillId="10" borderId="54" xfId="0" applyFont="1" applyFill="1" applyBorder="1" applyAlignment="1">
      <alignment horizontal="center" vertical="center" wrapText="1"/>
    </xf>
    <xf numFmtId="0" fontId="25" fillId="10" borderId="38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 wrapText="1"/>
    </xf>
    <xf numFmtId="4" fontId="25" fillId="10" borderId="33" xfId="0" applyNumberFormat="1" applyFont="1" applyFill="1" applyBorder="1" applyAlignment="1">
      <alignment horizontal="center" vertical="center"/>
    </xf>
    <xf numFmtId="4" fontId="25" fillId="10" borderId="4" xfId="0" applyNumberFormat="1" applyFont="1" applyFill="1" applyBorder="1" applyAlignment="1">
      <alignment horizontal="center" vertical="center"/>
    </xf>
    <xf numFmtId="0" fontId="26" fillId="10" borderId="55" xfId="0" applyFont="1" applyFill="1" applyBorder="1" applyAlignment="1">
      <alignment horizontal="left" vertical="center" wrapText="1"/>
    </xf>
    <xf numFmtId="0" fontId="26" fillId="10" borderId="15" xfId="0" applyFont="1" applyFill="1" applyBorder="1" applyAlignment="1">
      <alignment horizontal="left" vertical="center" wrapText="1"/>
    </xf>
    <xf numFmtId="0" fontId="26" fillId="10" borderId="56" xfId="0" applyFont="1" applyFill="1" applyBorder="1" applyAlignment="1">
      <alignment horizontal="left" vertical="center" wrapText="1"/>
    </xf>
    <xf numFmtId="0" fontId="26" fillId="10" borderId="33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/>
    </xf>
    <xf numFmtId="4" fontId="26" fillId="10" borderId="33" xfId="0" applyNumberFormat="1" applyFont="1" applyFill="1" applyBorder="1" applyAlignment="1">
      <alignment horizontal="center" vertical="center"/>
    </xf>
    <xf numFmtId="4" fontId="26" fillId="10" borderId="4" xfId="0" applyNumberFormat="1" applyFont="1" applyFill="1" applyBorder="1" applyAlignment="1">
      <alignment horizontal="center" vertical="center"/>
    </xf>
    <xf numFmtId="0" fontId="25" fillId="10" borderId="45" xfId="0" applyFont="1" applyFill="1" applyBorder="1" applyAlignment="1">
      <alignment horizontal="center" vertical="center" wrapText="1" shrinkToFit="1"/>
    </xf>
    <xf numFmtId="0" fontId="25" fillId="10" borderId="51" xfId="0" applyFont="1" applyFill="1" applyBorder="1" applyAlignment="1">
      <alignment horizontal="center" vertical="center" wrapText="1" shrinkToFit="1"/>
    </xf>
    <xf numFmtId="0" fontId="26" fillId="32" borderId="47" xfId="0" applyFont="1" applyFill="1" applyBorder="1" applyAlignment="1">
      <alignment horizontal="left" vertical="center" wrapText="1"/>
    </xf>
    <xf numFmtId="0" fontId="26" fillId="32" borderId="16" xfId="0" applyFont="1" applyFill="1" applyBorder="1" applyAlignment="1">
      <alignment horizontal="left" vertical="center" wrapText="1"/>
    </xf>
    <xf numFmtId="0" fontId="26" fillId="32" borderId="49" xfId="0" applyFont="1" applyFill="1" applyBorder="1" applyAlignment="1">
      <alignment horizontal="left" vertical="center" wrapText="1"/>
    </xf>
    <xf numFmtId="0" fontId="25" fillId="32" borderId="32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horizontal="center" vertical="center" wrapText="1"/>
    </xf>
    <xf numFmtId="0" fontId="25" fillId="32" borderId="19" xfId="0" applyFont="1" applyFill="1" applyBorder="1" applyAlignment="1">
      <alignment horizontal="center" vertical="center" wrapText="1"/>
    </xf>
    <xf numFmtId="0" fontId="25" fillId="32" borderId="4" xfId="0" applyFont="1" applyFill="1" applyBorder="1" applyAlignment="1">
      <alignment horizontal="center" vertical="center" wrapText="1"/>
    </xf>
    <xf numFmtId="4" fontId="25" fillId="32" borderId="33" xfId="0" applyNumberFormat="1" applyFont="1" applyFill="1" applyBorder="1" applyAlignment="1">
      <alignment horizontal="center" vertical="center"/>
    </xf>
    <xf numFmtId="4" fontId="25" fillId="32" borderId="4" xfId="0" applyNumberFormat="1" applyFont="1" applyFill="1" applyBorder="1" applyAlignment="1">
      <alignment horizontal="center" vertical="center"/>
    </xf>
    <xf numFmtId="0" fontId="26" fillId="32" borderId="33" xfId="0" applyFont="1" applyFill="1" applyBorder="1" applyAlignment="1">
      <alignment horizontal="left" vertical="center" wrapText="1"/>
    </xf>
    <xf numFmtId="0" fontId="26" fillId="32" borderId="33" xfId="0" applyFont="1" applyFill="1" applyBorder="1" applyAlignment="1">
      <alignment horizontal="center" vertical="center"/>
    </xf>
    <xf numFmtId="0" fontId="26" fillId="32" borderId="4" xfId="0" applyFont="1" applyFill="1" applyBorder="1" applyAlignment="1">
      <alignment horizontal="center" vertical="center"/>
    </xf>
    <xf numFmtId="4" fontId="26" fillId="32" borderId="33" xfId="0" applyNumberFormat="1" applyFont="1" applyFill="1" applyBorder="1" applyAlignment="1">
      <alignment horizontal="center" vertical="center"/>
    </xf>
    <xf numFmtId="4" fontId="26" fillId="32" borderId="4" xfId="0" applyNumberFormat="1" applyFont="1" applyFill="1" applyBorder="1" applyAlignment="1">
      <alignment horizontal="center" vertical="center"/>
    </xf>
    <xf numFmtId="0" fontId="26" fillId="32" borderId="55" xfId="0" applyFont="1" applyFill="1" applyBorder="1" applyAlignment="1">
      <alignment horizontal="left" vertical="center" wrapText="1"/>
    </xf>
    <xf numFmtId="0" fontId="26" fillId="32" borderId="15" xfId="0" applyFont="1" applyFill="1" applyBorder="1" applyAlignment="1">
      <alignment horizontal="left" vertical="center" wrapText="1"/>
    </xf>
    <xf numFmtId="0" fontId="26" fillId="32" borderId="56" xfId="0" applyFont="1" applyFill="1" applyBorder="1" applyAlignment="1">
      <alignment horizontal="left" vertical="center" wrapText="1"/>
    </xf>
    <xf numFmtId="4" fontId="25" fillId="32" borderId="46" xfId="0" applyNumberFormat="1" applyFont="1" applyFill="1" applyBorder="1" applyAlignment="1">
      <alignment horizontal="center" vertical="center"/>
    </xf>
    <xf numFmtId="4" fontId="25" fillId="32" borderId="50" xfId="0" applyNumberFormat="1" applyFont="1" applyFill="1" applyBorder="1" applyAlignment="1">
      <alignment horizontal="center" vertical="center"/>
    </xf>
    <xf numFmtId="4" fontId="26" fillId="32" borderId="46" xfId="0" applyNumberFormat="1" applyFont="1" applyFill="1" applyBorder="1" applyAlignment="1">
      <alignment horizontal="center" vertical="center"/>
    </xf>
    <xf numFmtId="4" fontId="26" fillId="32" borderId="50" xfId="0" applyNumberFormat="1" applyFont="1" applyFill="1" applyBorder="1" applyAlignment="1">
      <alignment horizontal="center" vertical="center"/>
    </xf>
    <xf numFmtId="0" fontId="26" fillId="32" borderId="57" xfId="0" applyFont="1" applyFill="1" applyBorder="1" applyAlignment="1">
      <alignment horizontal="left" vertical="center" wrapText="1"/>
    </xf>
    <xf numFmtId="0" fontId="26" fillId="32" borderId="58" xfId="0" applyFont="1" applyFill="1" applyBorder="1" applyAlignment="1">
      <alignment horizontal="left" vertical="center" wrapText="1"/>
    </xf>
    <xf numFmtId="0" fontId="26" fillId="32" borderId="59" xfId="0" applyFont="1" applyFill="1" applyBorder="1" applyAlignment="1">
      <alignment horizontal="left" vertical="center" wrapText="1"/>
    </xf>
    <xf numFmtId="4" fontId="25" fillId="10" borderId="46" xfId="0" applyNumberFormat="1" applyFont="1" applyFill="1" applyBorder="1" applyAlignment="1">
      <alignment horizontal="center" vertical="center"/>
    </xf>
    <xf numFmtId="4" fontId="25" fillId="10" borderId="50" xfId="0" applyNumberFormat="1" applyFont="1" applyFill="1" applyBorder="1" applyAlignment="1">
      <alignment horizontal="center" vertical="center"/>
    </xf>
    <xf numFmtId="0" fontId="26" fillId="10" borderId="46" xfId="0" applyFont="1" applyFill="1" applyBorder="1" applyAlignment="1">
      <alignment horizontal="center" vertical="center"/>
    </xf>
    <xf numFmtId="0" fontId="26" fillId="10" borderId="50" xfId="0" applyFont="1" applyFill="1" applyBorder="1" applyAlignment="1">
      <alignment horizontal="center" vertical="center"/>
    </xf>
    <xf numFmtId="4" fontId="26" fillId="10" borderId="46" xfId="0" applyNumberFormat="1" applyFont="1" applyFill="1" applyBorder="1" applyAlignment="1">
      <alignment horizontal="center" vertical="center"/>
    </xf>
    <xf numFmtId="4" fontId="26" fillId="10" borderId="50" xfId="0" applyNumberFormat="1" applyFont="1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25" fillId="37" borderId="29" xfId="0" applyFont="1" applyFill="1" applyBorder="1" applyAlignment="1">
      <alignment horizontal="center" vertical="center" wrapText="1"/>
    </xf>
    <xf numFmtId="0" fontId="25" fillId="37" borderId="30" xfId="0" applyFont="1" applyFill="1" applyBorder="1" applyAlignment="1">
      <alignment horizontal="center" vertical="center" wrapText="1"/>
    </xf>
    <xf numFmtId="0" fontId="25" fillId="37" borderId="60" xfId="0" applyFont="1" applyFill="1" applyBorder="1" applyAlignment="1">
      <alignment horizontal="center" vertical="center"/>
    </xf>
    <xf numFmtId="0" fontId="25" fillId="37" borderId="48" xfId="0" applyFont="1" applyFill="1" applyBorder="1" applyAlignment="1">
      <alignment horizontal="center" vertical="center"/>
    </xf>
    <xf numFmtId="0" fontId="25" fillId="37" borderId="53" xfId="0" applyFont="1" applyFill="1" applyBorder="1" applyAlignment="1">
      <alignment horizontal="center" vertical="center"/>
    </xf>
    <xf numFmtId="0" fontId="25" fillId="32" borderId="37" xfId="0" applyFont="1" applyFill="1" applyBorder="1" applyAlignment="1">
      <alignment horizontal="center" vertical="center" wrapText="1"/>
    </xf>
    <xf numFmtId="0" fontId="25" fillId="32" borderId="54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6" fillId="32" borderId="46" xfId="0" applyFont="1" applyFill="1" applyBorder="1" applyAlignment="1">
      <alignment horizontal="center" vertical="center"/>
    </xf>
    <xf numFmtId="0" fontId="26" fillId="32" borderId="50" xfId="0" applyFont="1" applyFill="1" applyBorder="1" applyAlignment="1">
      <alignment horizontal="center" vertical="center"/>
    </xf>
    <xf numFmtId="0" fontId="25" fillId="42" borderId="47" xfId="0" applyFont="1" applyFill="1" applyBorder="1" applyAlignment="1">
      <alignment horizontal="center" vertical="center"/>
    </xf>
    <xf numFmtId="0" fontId="25" fillId="42" borderId="16" xfId="0" applyFont="1" applyFill="1" applyBorder="1" applyAlignment="1">
      <alignment horizontal="center" vertical="center"/>
    </xf>
    <xf numFmtId="0" fontId="25" fillId="42" borderId="49" xfId="0" applyFont="1" applyFill="1" applyBorder="1" applyAlignment="1">
      <alignment horizontal="center" vertical="center"/>
    </xf>
    <xf numFmtId="0" fontId="25" fillId="43" borderId="47" xfId="0" applyFont="1" applyFill="1" applyBorder="1" applyAlignment="1">
      <alignment horizontal="center" vertical="center"/>
    </xf>
    <xf numFmtId="0" fontId="25" fillId="43" borderId="16" xfId="0" applyFont="1" applyFill="1" applyBorder="1" applyAlignment="1">
      <alignment horizontal="center" vertical="center"/>
    </xf>
    <xf numFmtId="0" fontId="25" fillId="43" borderId="49" xfId="0" applyFont="1" applyFill="1" applyBorder="1" applyAlignment="1">
      <alignment horizontal="center" vertical="center"/>
    </xf>
    <xf numFmtId="0" fontId="26" fillId="32" borderId="47" xfId="0" applyFont="1" applyFill="1" applyBorder="1" applyAlignment="1">
      <alignment horizontal="left" vertical="center"/>
    </xf>
    <xf numFmtId="0" fontId="26" fillId="32" borderId="16" xfId="0" applyFont="1" applyFill="1" applyBorder="1" applyAlignment="1">
      <alignment horizontal="left" vertical="center"/>
    </xf>
    <xf numFmtId="0" fontId="26" fillId="32" borderId="49" xfId="0" applyFont="1" applyFill="1" applyBorder="1" applyAlignment="1">
      <alignment horizontal="left" vertical="center"/>
    </xf>
    <xf numFmtId="0" fontId="26" fillId="10" borderId="47" xfId="0" applyFont="1" applyFill="1" applyBorder="1" applyAlignment="1">
      <alignment horizontal="left" vertical="center"/>
    </xf>
    <xf numFmtId="0" fontId="26" fillId="10" borderId="16" xfId="0" applyFont="1" applyFill="1" applyBorder="1" applyAlignment="1">
      <alignment horizontal="left" vertical="center"/>
    </xf>
    <xf numFmtId="0" fontId="26" fillId="10" borderId="49" xfId="0" applyFont="1" applyFill="1" applyBorder="1" applyAlignment="1">
      <alignment horizontal="left" vertical="center"/>
    </xf>
    <xf numFmtId="0" fontId="33" fillId="0" borderId="4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justify" vertical="center" wrapText="1"/>
      <protection/>
    </xf>
    <xf numFmtId="0" fontId="0" fillId="0" borderId="61" xfId="53" applyFont="1" applyBorder="1" applyAlignment="1">
      <alignment horizontal="justify" vertical="center" wrapText="1"/>
      <protection/>
    </xf>
    <xf numFmtId="0" fontId="30" fillId="0" borderId="0" xfId="53" applyFont="1" applyBorder="1" applyAlignment="1">
      <alignment horizontal="center" vertical="center"/>
      <protection/>
    </xf>
    <xf numFmtId="0" fontId="31" fillId="2" borderId="4" xfId="53" applyFont="1" applyFill="1" applyBorder="1" applyAlignment="1">
      <alignment horizontal="center" vertical="center" wrapText="1"/>
      <protection/>
    </xf>
    <xf numFmtId="0" fontId="23" fillId="2" borderId="4" xfId="53" applyFont="1" applyFill="1" applyBorder="1" applyAlignment="1">
      <alignment horizontal="center" vertical="center" wrapText="1"/>
      <protection/>
    </xf>
    <xf numFmtId="0" fontId="12" fillId="16" borderId="0" xfId="0" applyFont="1" applyFill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0" fillId="0" borderId="47" xfId="0" applyBorder="1" applyAlignment="1">
      <alignment/>
    </xf>
    <xf numFmtId="0" fontId="12" fillId="0" borderId="49" xfId="0" applyFont="1" applyBorder="1" applyAlignment="1">
      <alignment/>
    </xf>
    <xf numFmtId="0" fontId="12" fillId="0" borderId="49" xfId="0" applyFont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2" fillId="4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2" fillId="4" borderId="4" xfId="0" applyNumberFormat="1" applyFont="1" applyFill="1" applyBorder="1" applyAlignment="1">
      <alignment horizontal="center"/>
    </xf>
    <xf numFmtId="184" fontId="12" fillId="4" borderId="4" xfId="0" applyNumberFormat="1" applyFont="1" applyFill="1" applyBorder="1" applyAlignment="1">
      <alignment horizontal="center"/>
    </xf>
    <xf numFmtId="184" fontId="0" fillId="0" borderId="4" xfId="0" applyNumberFormat="1" applyBorder="1" applyAlignment="1">
      <alignment horizontal="center"/>
    </xf>
    <xf numFmtId="0" fontId="13" fillId="37" borderId="0" xfId="0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0" fillId="37" borderId="0" xfId="0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Brechas respecto al nivel esperado de Gerencia Estratégica</a:t>
            </a:r>
          </a:p>
        </c:rich>
      </c:tx>
      <c:layout>
        <c:manualLayout>
          <c:xMode val="factor"/>
          <c:yMode val="factor"/>
          <c:x val="0.01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1"/>
          <c:y val="0.344"/>
          <c:w val="0.392"/>
          <c:h val="0.55275"/>
        </c:manualLayout>
      </c:layout>
      <c:radarChart>
        <c:radarStyle val="marker"/>
        <c:varyColors val="0"/>
        <c:ser>
          <c:idx val="0"/>
          <c:order val="0"/>
          <c:tx>
            <c:strRef>
              <c:f>'Resultados y Gráfico'!$F$4</c:f>
              <c:strCache>
                <c:ptCount val="1"/>
                <c:pt idx="0">
                  <c:v>Nivel Esperado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'Resultados y Gráfico'!$B$5:$D$9</c:f>
              <c:multiLvlStrCache/>
            </c:multiLvlStrRef>
          </c:cat>
          <c:val>
            <c:numRef>
              <c:f>'Resultados y Gráfico'!$F$5:$F$9</c:f>
              <c:numCache/>
            </c:numRef>
          </c:val>
        </c:ser>
        <c:ser>
          <c:idx val="1"/>
          <c:order val="1"/>
          <c:tx>
            <c:strRef>
              <c:f>'Resultados y Gráfico'!$E$4</c:f>
              <c:strCache>
                <c:ptCount val="1"/>
                <c:pt idx="0">
                  <c:v>Indices Calculados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'Resultados y Gráfico'!$B$5:$D$9</c:f>
              <c:multiLvlStrCache/>
            </c:multiLvlStrRef>
          </c:cat>
          <c:val>
            <c:numRef>
              <c:f>'Resultados y Gráfico'!$E$5:$E$9</c:f>
              <c:numCache/>
            </c:numRef>
          </c:val>
        </c:ser>
        <c:axId val="57404047"/>
        <c:axId val="46874376"/>
      </c:radarChart>
      <c:catAx>
        <c:axId val="574040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4376"/>
        <c:crosses val="autoZero"/>
        <c:auto val="0"/>
        <c:lblOffset val="100"/>
        <c:tickLblSkip val="1"/>
        <c:noMultiLvlLbl val="0"/>
      </c:catAx>
      <c:valAx>
        <c:axId val="46874376"/>
        <c:scaling>
          <c:orientation val="minMax"/>
          <c:max val="1.1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57404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325"/>
          <c:w val="0.20375"/>
          <c:h val="0.11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8</xdr:row>
      <xdr:rowOff>19050</xdr:rowOff>
    </xdr:from>
    <xdr:to>
      <xdr:col>6</xdr:col>
      <xdr:colOff>28575</xdr:colOff>
      <xdr:row>10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86675" y="1962150"/>
          <a:ext cx="10953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Insertar filas si fuera necesario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</xdr:row>
      <xdr:rowOff>28575</xdr:rowOff>
    </xdr:from>
    <xdr:to>
      <xdr:col>11</xdr:col>
      <xdr:colOff>381000</xdr:colOff>
      <xdr:row>4</xdr:row>
      <xdr:rowOff>114300</xdr:rowOff>
    </xdr:to>
    <xdr:sp>
      <xdr:nvSpPr>
        <xdr:cNvPr id="1" name="Line 7"/>
        <xdr:cNvSpPr>
          <a:spLocks/>
        </xdr:cNvSpPr>
      </xdr:nvSpPr>
      <xdr:spPr>
        <a:xfrm>
          <a:off x="9058275" y="609600"/>
          <a:ext cx="0" cy="180975"/>
        </a:xfrm>
        <a:prstGeom prst="line">
          <a:avLst/>
        </a:prstGeom>
        <a:noFill/>
        <a:ln w="38100" cmpd="sng">
          <a:solidFill>
            <a:srgbClr val="8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133350</xdr:rowOff>
    </xdr:from>
    <xdr:to>
      <xdr:col>10</xdr:col>
      <xdr:colOff>314325</xdr:colOff>
      <xdr:row>51</xdr:row>
      <xdr:rowOff>66675</xdr:rowOff>
    </xdr:to>
    <xdr:graphicFrame>
      <xdr:nvGraphicFramePr>
        <xdr:cNvPr id="1" name="Chart 2"/>
        <xdr:cNvGraphicFramePr/>
      </xdr:nvGraphicFramePr>
      <xdr:xfrm>
        <a:off x="266700" y="3038475"/>
        <a:ext cx="83153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</xdr:row>
      <xdr:rowOff>114300</xdr:rowOff>
    </xdr:from>
    <xdr:to>
      <xdr:col>9</xdr:col>
      <xdr:colOff>180975</xdr:colOff>
      <xdr:row>32</xdr:row>
      <xdr:rowOff>38100</xdr:rowOff>
    </xdr:to>
    <xdr:grpSp>
      <xdr:nvGrpSpPr>
        <xdr:cNvPr id="1" name="27 Grupo"/>
        <xdr:cNvGrpSpPr>
          <a:grpSpLocks/>
        </xdr:cNvGrpSpPr>
      </xdr:nvGrpSpPr>
      <xdr:grpSpPr>
        <a:xfrm>
          <a:off x="4067175" y="1704975"/>
          <a:ext cx="5076825" cy="3648075"/>
          <a:chOff x="3286125" y="3990975"/>
          <a:chExt cx="5762625" cy="4314825"/>
        </a:xfrm>
        <a:solidFill>
          <a:srgbClr val="FFFFFF"/>
        </a:solidFill>
      </xdr:grpSpPr>
      <xdr:pic>
        <xdr:nvPicPr>
          <xdr:cNvPr id="2" name="Picture 50" descr="http://www.pps.k12.or.us/district/depts/edmedia/videoteca/prope/htmla/gra_300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86125" y="3990975"/>
            <a:ext cx="5762625" cy="43148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13 Conector recto"/>
          <xdr:cNvSpPr>
            <a:spLocks/>
          </xdr:cNvSpPr>
        </xdr:nvSpPr>
        <xdr:spPr>
          <a:xfrm rot="10800000">
            <a:off x="5477363" y="5915387"/>
            <a:ext cx="524399" cy="362445"/>
          </a:xfrm>
          <a:prstGeom prst="line">
            <a:avLst/>
          </a:prstGeom>
          <a:noFill/>
          <a:ln w="25400" cmpd="sng">
            <a:solidFill>
              <a:srgbClr val="4F81BD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7 CuadroTexto"/>
          <xdr:cNvSpPr txBox="1">
            <a:spLocks noChangeArrowheads="1"/>
          </xdr:cNvSpPr>
        </xdr:nvSpPr>
        <xdr:spPr>
          <a:xfrm>
            <a:off x="5112877" y="5676993"/>
            <a:ext cx="458129" cy="2178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</a:rPr>
              <a:t>0.2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s%20de%20Apoyo%20Evaluacion%20de%20la%20Estrategia\Evaluacion%20de%20la%20Estrategia%20Mode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Puntuación"/>
      <sheetName val="Resultados y Gráfico"/>
    </sheetNames>
    <sheetDataSet>
      <sheetData sheetId="0">
        <row r="7">
          <cell r="K7">
            <v>0.6200000000000001</v>
          </cell>
          <cell r="L7">
            <v>0.7</v>
          </cell>
        </row>
        <row r="11">
          <cell r="K11">
            <v>0.375</v>
          </cell>
          <cell r="L11">
            <v>0.35</v>
          </cell>
        </row>
        <row r="15">
          <cell r="K15">
            <v>0.54</v>
          </cell>
          <cell r="L15">
            <v>0.7</v>
          </cell>
        </row>
        <row r="19">
          <cell r="K19">
            <v>0.6</v>
          </cell>
          <cell r="L19">
            <v>0.7</v>
          </cell>
        </row>
        <row r="22">
          <cell r="K22">
            <v>1.0949999999999998</v>
          </cell>
          <cell r="L22">
            <v>1.0499999999999998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onomia-excel.blogspo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0"/>
  <sheetViews>
    <sheetView showRowColHeaders="0" zoomScalePageLayoutView="0" workbookViewId="0" topLeftCell="A10">
      <selection activeCell="B1" sqref="B1:D32"/>
    </sheetView>
  </sheetViews>
  <sheetFormatPr defaultColWidth="11.421875" defaultRowHeight="12.75"/>
  <cols>
    <col min="1" max="1" width="2.140625" style="3" customWidth="1"/>
    <col min="2" max="2" width="52.7109375" style="3" customWidth="1"/>
    <col min="3" max="3" width="0.85546875" style="3" customWidth="1"/>
    <col min="4" max="4" width="52.7109375" style="3" customWidth="1"/>
    <col min="5" max="16384" width="11.421875" style="3" customWidth="1"/>
  </cols>
  <sheetData>
    <row r="1" spans="2:4" ht="20.25">
      <c r="B1" s="200" t="s">
        <v>7</v>
      </c>
      <c r="C1" s="201"/>
      <c r="D1" s="202"/>
    </row>
    <row r="2" spans="2:4" ht="20.25">
      <c r="B2" s="203" t="s">
        <v>8</v>
      </c>
      <c r="C2" s="204"/>
      <c r="D2" s="205"/>
    </row>
    <row r="3" ht="13.5" thickBot="1"/>
    <row r="4" spans="2:4" s="2" customFormat="1" ht="37.5" thickBot="1">
      <c r="B4" s="5" t="s">
        <v>6</v>
      </c>
      <c r="D4" s="5" t="s">
        <v>0</v>
      </c>
    </row>
    <row r="7" spans="2:4" ht="23.25">
      <c r="B7" s="9" t="s">
        <v>1</v>
      </c>
      <c r="C7" s="7"/>
      <c r="D7" s="10" t="s">
        <v>2</v>
      </c>
    </row>
    <row r="8" spans="2:4" ht="12.75">
      <c r="B8" s="12"/>
      <c r="C8" s="1"/>
      <c r="D8" s="12"/>
    </row>
    <row r="9" spans="2:4" ht="12.75">
      <c r="B9" s="13"/>
      <c r="C9" s="1"/>
      <c r="D9" s="13"/>
    </row>
    <row r="10" spans="2:4" ht="12.75">
      <c r="B10" s="13"/>
      <c r="C10" s="1"/>
      <c r="D10" s="13"/>
    </row>
    <row r="11" spans="2:4" ht="12.75">
      <c r="B11" s="13"/>
      <c r="C11" s="1"/>
      <c r="D11" s="13"/>
    </row>
    <row r="12" spans="2:4" ht="12.75">
      <c r="B12" s="13"/>
      <c r="C12" s="1"/>
      <c r="D12" s="13"/>
    </row>
    <row r="13" spans="2:4" ht="12.75">
      <c r="B13" s="13"/>
      <c r="C13" s="1"/>
      <c r="D13" s="13"/>
    </row>
    <row r="14" spans="2:4" ht="12.75">
      <c r="B14" s="13"/>
      <c r="C14" s="1"/>
      <c r="D14" s="13"/>
    </row>
    <row r="15" spans="2:4" ht="12.75">
      <c r="B15" s="13"/>
      <c r="C15" s="1"/>
      <c r="D15" s="13"/>
    </row>
    <row r="16" spans="2:4" ht="12.75">
      <c r="B16" s="13"/>
      <c r="C16" s="1"/>
      <c r="D16" s="13"/>
    </row>
    <row r="17" spans="2:4" ht="12.75">
      <c r="B17" s="13"/>
      <c r="C17" s="1"/>
      <c r="D17" s="13"/>
    </row>
    <row r="18" spans="2:4" ht="12.75">
      <c r="B18" s="13"/>
      <c r="C18" s="1"/>
      <c r="D18" s="13"/>
    </row>
    <row r="19" spans="2:4" ht="12.75">
      <c r="B19" s="13"/>
      <c r="C19" s="1"/>
      <c r="D19" s="13"/>
    </row>
    <row r="20" spans="2:4" ht="7.5" customHeight="1">
      <c r="B20" s="1"/>
      <c r="C20" s="1"/>
      <c r="D20" s="1"/>
    </row>
    <row r="21" spans="2:4" ht="0" customHeight="1" hidden="1">
      <c r="B21" s="4"/>
      <c r="C21" s="1"/>
      <c r="D21" s="4"/>
    </row>
    <row r="22" spans="2:4" s="6" customFormat="1" ht="23.25">
      <c r="B22" s="9" t="s">
        <v>3</v>
      </c>
      <c r="C22" s="8"/>
      <c r="D22" s="10" t="s">
        <v>4</v>
      </c>
    </row>
    <row r="23" spans="2:4" ht="12.75">
      <c r="B23" s="13"/>
      <c r="C23" s="1"/>
      <c r="D23" s="13"/>
    </row>
    <row r="24" spans="2:4" ht="12.75">
      <c r="B24" s="13"/>
      <c r="C24" s="1"/>
      <c r="D24" s="13"/>
    </row>
    <row r="25" spans="2:4" ht="12.75">
      <c r="B25" s="13"/>
      <c r="C25" s="1"/>
      <c r="D25" s="13"/>
    </row>
    <row r="26" spans="2:4" ht="12.75">
      <c r="B26" s="13"/>
      <c r="C26" s="1"/>
      <c r="D26" s="13"/>
    </row>
    <row r="27" spans="2:4" ht="12.75">
      <c r="B27" s="13"/>
      <c r="C27" s="1"/>
      <c r="D27" s="13"/>
    </row>
    <row r="28" spans="2:4" ht="12.75">
      <c r="B28" s="13"/>
      <c r="C28" s="1"/>
      <c r="D28" s="13"/>
    </row>
    <row r="29" spans="2:4" ht="12.75">
      <c r="B29" s="13"/>
      <c r="C29" s="1"/>
      <c r="D29" s="13"/>
    </row>
    <row r="30" spans="2:4" ht="12.75">
      <c r="B30" s="13"/>
      <c r="C30" s="1"/>
      <c r="D30" s="13"/>
    </row>
    <row r="31" spans="2:4" ht="12.75">
      <c r="B31" s="13"/>
      <c r="C31" s="1"/>
      <c r="D31" s="13"/>
    </row>
    <row r="32" spans="2:4" ht="12.75">
      <c r="B32" s="13"/>
      <c r="C32" s="1"/>
      <c r="D32" s="13"/>
    </row>
    <row r="33" spans="2:4" ht="12.75">
      <c r="B33" s="13"/>
      <c r="C33" s="1"/>
      <c r="D33" s="13"/>
    </row>
    <row r="34" spans="2:4" ht="12.75">
      <c r="B34" s="13"/>
      <c r="C34" s="1"/>
      <c r="D34" s="13"/>
    </row>
    <row r="35" spans="2:4" ht="12.75">
      <c r="B35" s="13"/>
      <c r="C35" s="1"/>
      <c r="D35" s="13"/>
    </row>
    <row r="36" spans="2:4" ht="12.75">
      <c r="B36" s="13"/>
      <c r="C36" s="1"/>
      <c r="D36" s="13"/>
    </row>
    <row r="37" spans="2:4" ht="12.75">
      <c r="B37" s="4"/>
      <c r="C37" s="4"/>
      <c r="D37" s="4"/>
    </row>
    <row r="40" ht="12.75">
      <c r="D40" s="11" t="s">
        <v>5</v>
      </c>
    </row>
  </sheetData>
  <sheetProtection sheet="1" objects="1" scenarios="1" formatCells="0" formatColumns="0" formatRows="0" insertRows="0" deleteRows="0"/>
  <mergeCells count="2">
    <mergeCell ref="B1:D1"/>
    <mergeCell ref="B2:D2"/>
  </mergeCells>
  <hyperlinks>
    <hyperlink ref="D40" r:id="rId1" display="Economía Excel"/>
  </hyperlinks>
  <printOptions gridLines="1"/>
  <pageMargins left="0.3937007874015748" right="0.3937007874015748" top="0.3937007874015748" bottom="0.3937007874015748" header="0" footer="0"/>
  <pageSetup fitToHeight="1" fitToWidth="1" horizontalDpi="300" verticalDpi="300" orientation="portrait" scale="9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0">
      <selection activeCell="K23" sqref="K23"/>
    </sheetView>
  </sheetViews>
  <sheetFormatPr defaultColWidth="11.421875" defaultRowHeight="12.75"/>
  <cols>
    <col min="1" max="1" width="43.00390625" style="0" bestFit="1" customWidth="1"/>
  </cols>
  <sheetData>
    <row r="1" spans="1:4" ht="18">
      <c r="A1" s="284" t="s">
        <v>166</v>
      </c>
      <c r="B1" s="284"/>
      <c r="C1" s="284"/>
      <c r="D1" s="284"/>
    </row>
    <row r="2" spans="1:4" ht="18">
      <c r="A2" s="329" t="s">
        <v>165</v>
      </c>
      <c r="B2" s="329"/>
      <c r="C2" s="329"/>
      <c r="D2" s="329"/>
    </row>
    <row r="3" spans="2:4" ht="12.75">
      <c r="B3" s="37"/>
      <c r="C3" s="37"/>
      <c r="D3" s="37"/>
    </row>
    <row r="4" spans="1:4" ht="12.75">
      <c r="A4" s="314" t="s">
        <v>167</v>
      </c>
      <c r="B4" s="37"/>
      <c r="C4" s="37"/>
      <c r="D4" s="37"/>
    </row>
    <row r="5" spans="1:4" ht="12.75">
      <c r="A5" s="322" t="s">
        <v>168</v>
      </c>
      <c r="B5" s="316" t="s">
        <v>175</v>
      </c>
      <c r="C5" s="318" t="s">
        <v>176</v>
      </c>
      <c r="D5" s="315" t="s">
        <v>176</v>
      </c>
    </row>
    <row r="6" spans="1:4" ht="12.75">
      <c r="A6" s="317" t="s">
        <v>169</v>
      </c>
      <c r="B6" s="70">
        <v>5</v>
      </c>
      <c r="C6" s="319" t="s">
        <v>177</v>
      </c>
      <c r="D6" s="316" t="s">
        <v>178</v>
      </c>
    </row>
    <row r="7" spans="1:4" ht="12.75">
      <c r="A7" s="317" t="s">
        <v>170</v>
      </c>
      <c r="B7" s="70">
        <v>4</v>
      </c>
      <c r="C7" s="325">
        <f>-4+3.83</f>
        <v>-0.16999999999999993</v>
      </c>
      <c r="D7" s="328">
        <f>3.8-3.6</f>
        <v>0.19999999999999973</v>
      </c>
    </row>
    <row r="8" spans="1:4" ht="12.75">
      <c r="A8" s="317" t="s">
        <v>171</v>
      </c>
      <c r="B8" s="70">
        <v>3</v>
      </c>
      <c r="C8" s="331"/>
      <c r="D8" s="37"/>
    </row>
    <row r="9" spans="1:4" ht="12.75">
      <c r="A9" s="317" t="s">
        <v>172</v>
      </c>
      <c r="B9" s="70">
        <v>3</v>
      </c>
      <c r="C9" s="37"/>
      <c r="D9" s="37"/>
    </row>
    <row r="10" spans="1:4" ht="12.75">
      <c r="A10" s="317" t="s">
        <v>173</v>
      </c>
      <c r="B10" s="70">
        <v>3</v>
      </c>
      <c r="C10" s="37"/>
      <c r="D10" s="37"/>
    </row>
    <row r="11" spans="1:4" ht="12.75">
      <c r="A11" s="317" t="s">
        <v>174</v>
      </c>
      <c r="B11" s="70">
        <v>5</v>
      </c>
      <c r="C11" s="37"/>
      <c r="D11" s="37"/>
    </row>
    <row r="12" spans="1:4" ht="12.75">
      <c r="A12" s="320" t="s">
        <v>179</v>
      </c>
      <c r="B12" s="327">
        <f>AVERAGE(B6:B11)</f>
        <v>3.8333333333333335</v>
      </c>
      <c r="C12" s="37"/>
      <c r="D12" s="37"/>
    </row>
    <row r="13" spans="1:4" ht="12.75">
      <c r="A13" s="322" t="s">
        <v>180</v>
      </c>
      <c r="B13" s="316" t="s">
        <v>175</v>
      </c>
      <c r="C13" s="37"/>
      <c r="D13" s="37"/>
    </row>
    <row r="14" spans="1:4" ht="12.75">
      <c r="A14" s="323" t="s">
        <v>181</v>
      </c>
      <c r="B14" s="324">
        <v>4</v>
      </c>
      <c r="C14" s="37"/>
      <c r="D14" s="37"/>
    </row>
    <row r="15" spans="1:4" ht="12.75">
      <c r="A15" s="323" t="s">
        <v>182</v>
      </c>
      <c r="B15" s="324">
        <v>4</v>
      </c>
      <c r="C15" s="37"/>
      <c r="D15" s="37"/>
    </row>
    <row r="16" spans="1:4" ht="12.75">
      <c r="A16" s="323" t="s">
        <v>183</v>
      </c>
      <c r="B16" s="324">
        <v>3</v>
      </c>
      <c r="C16" s="37"/>
      <c r="D16" s="37"/>
    </row>
    <row r="17" spans="1:4" ht="12.75">
      <c r="A17" s="323" t="s">
        <v>184</v>
      </c>
      <c r="B17" s="324">
        <v>3</v>
      </c>
      <c r="C17" s="37"/>
      <c r="D17" s="37"/>
    </row>
    <row r="18" spans="1:4" ht="12.75">
      <c r="A18" s="323" t="s">
        <v>185</v>
      </c>
      <c r="B18" s="324">
        <v>5</v>
      </c>
      <c r="C18" s="37"/>
      <c r="D18" s="37"/>
    </row>
    <row r="19" spans="1:4" ht="12.75">
      <c r="A19" s="323" t="s">
        <v>186</v>
      </c>
      <c r="B19" s="324">
        <v>4</v>
      </c>
      <c r="C19" s="37"/>
      <c r="D19" s="37"/>
    </row>
    <row r="20" spans="1:4" ht="12.75">
      <c r="A20" s="320" t="s">
        <v>179</v>
      </c>
      <c r="B20" s="326">
        <f>AVERAGE(B14:B19)</f>
        <v>3.8333333333333335</v>
      </c>
      <c r="C20" s="37"/>
      <c r="D20" s="37"/>
    </row>
    <row r="21" spans="1:11" ht="12.75">
      <c r="A21" s="322" t="s">
        <v>187</v>
      </c>
      <c r="B21" s="316" t="s">
        <v>175</v>
      </c>
      <c r="C21" s="37"/>
      <c r="D21" s="37"/>
      <c r="J21" s="19"/>
      <c r="K21" s="330"/>
    </row>
    <row r="22" spans="1:10" ht="12.75">
      <c r="A22" s="323" t="s">
        <v>61</v>
      </c>
      <c r="B22" s="324">
        <v>-4</v>
      </c>
      <c r="C22" s="37"/>
      <c r="D22" s="37"/>
      <c r="J22" s="19"/>
    </row>
    <row r="23" spans="1:4" ht="12.75">
      <c r="A23" s="323" t="s">
        <v>188</v>
      </c>
      <c r="B23" s="324">
        <v>-5</v>
      </c>
      <c r="C23" s="37"/>
      <c r="D23" s="37"/>
    </row>
    <row r="24" spans="1:4" ht="12.75">
      <c r="A24" s="323" t="s">
        <v>189</v>
      </c>
      <c r="B24" s="324">
        <v>-3</v>
      </c>
      <c r="C24" s="37"/>
      <c r="D24" s="37"/>
    </row>
    <row r="25" spans="1:4" ht="12.75">
      <c r="A25" s="323" t="s">
        <v>190</v>
      </c>
      <c r="B25" s="324">
        <v>-4</v>
      </c>
      <c r="C25" s="37"/>
      <c r="D25" s="37"/>
    </row>
    <row r="26" spans="1:4" ht="12.75">
      <c r="A26" s="323" t="s">
        <v>191</v>
      </c>
      <c r="B26" s="324">
        <v>-2</v>
      </c>
      <c r="C26" s="37"/>
      <c r="D26" s="37"/>
    </row>
    <row r="27" spans="1:4" ht="12.75">
      <c r="A27" s="320" t="s">
        <v>179</v>
      </c>
      <c r="B27" s="321">
        <f>+AVERAGE(B22:B26)</f>
        <v>-3.6</v>
      </c>
      <c r="C27" s="37"/>
      <c r="D27" s="37"/>
    </row>
    <row r="28" spans="1:4" ht="12.75">
      <c r="A28" s="322" t="s">
        <v>192</v>
      </c>
      <c r="B28" s="316" t="s">
        <v>175</v>
      </c>
      <c r="C28" s="37"/>
      <c r="D28" s="37"/>
    </row>
    <row r="29" spans="1:4" ht="12.75">
      <c r="A29" s="323" t="s">
        <v>193</v>
      </c>
      <c r="B29" s="324">
        <v>-5</v>
      </c>
      <c r="C29" s="37"/>
      <c r="D29" s="37"/>
    </row>
    <row r="30" spans="1:4" ht="12.75">
      <c r="A30" s="323" t="s">
        <v>194</v>
      </c>
      <c r="B30" s="324">
        <v>-2</v>
      </c>
      <c r="C30" s="37"/>
      <c r="D30" s="37"/>
    </row>
    <row r="31" spans="1:4" ht="12.75">
      <c r="A31" s="323" t="s">
        <v>195</v>
      </c>
      <c r="B31" s="324">
        <v>-4</v>
      </c>
      <c r="C31" s="37"/>
      <c r="D31" s="37"/>
    </row>
    <row r="32" spans="1:4" ht="12.75">
      <c r="A32" s="323" t="s">
        <v>196</v>
      </c>
      <c r="B32" s="324">
        <v>-4</v>
      </c>
      <c r="C32" s="37"/>
      <c r="D32" s="37"/>
    </row>
    <row r="33" spans="1:4" ht="12.75">
      <c r="A33" s="323" t="s">
        <v>197</v>
      </c>
      <c r="B33" s="324">
        <v>-5</v>
      </c>
      <c r="C33" s="37"/>
      <c r="D33" s="37"/>
    </row>
    <row r="34" spans="1:4" ht="12.75">
      <c r="A34" s="320" t="s">
        <v>179</v>
      </c>
      <c r="B34" s="320">
        <f>+AVERAGE(B29:B33)</f>
        <v>-4</v>
      </c>
      <c r="C34" s="37"/>
      <c r="D34" s="37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9">
      <selection activeCell="A18" sqref="A18:C21"/>
    </sheetView>
  </sheetViews>
  <sheetFormatPr defaultColWidth="11.421875" defaultRowHeight="12.75"/>
  <cols>
    <col min="1" max="1" width="30.00390625" style="0" customWidth="1"/>
    <col min="2" max="2" width="9.00390625" style="0" bestFit="1" customWidth="1"/>
    <col min="3" max="3" width="16.140625" style="0" bestFit="1" customWidth="1"/>
    <col min="4" max="4" width="13.00390625" style="0" customWidth="1"/>
  </cols>
  <sheetData>
    <row r="1" spans="1:4" ht="23.25">
      <c r="A1" s="206" t="s">
        <v>25</v>
      </c>
      <c r="B1" s="206"/>
      <c r="C1" s="206"/>
      <c r="D1" s="206"/>
    </row>
    <row r="2" spans="1:4" ht="23.25">
      <c r="A2" s="206" t="s">
        <v>26</v>
      </c>
      <c r="B2" s="206"/>
      <c r="C2" s="206"/>
      <c r="D2" s="206"/>
    </row>
    <row r="3" spans="1:4" ht="20.25">
      <c r="A3" s="207" t="s">
        <v>20</v>
      </c>
      <c r="B3" s="207"/>
      <c r="C3" s="207"/>
      <c r="D3" s="207"/>
    </row>
    <row r="4" ht="13.5" thickBot="1"/>
    <row r="5" spans="1:4" ht="32.25" thickBot="1">
      <c r="A5" s="45" t="s">
        <v>9</v>
      </c>
      <c r="B5" s="21" t="s">
        <v>10</v>
      </c>
      <c r="C5" s="21" t="s">
        <v>11</v>
      </c>
      <c r="D5" s="21" t="s">
        <v>34</v>
      </c>
    </row>
    <row r="6" spans="1:4" ht="18.75">
      <c r="A6" s="32" t="s">
        <v>12</v>
      </c>
      <c r="B6" s="24">
        <f>+B7+B8+B9+B10</f>
        <v>0.5</v>
      </c>
      <c r="C6" s="22"/>
      <c r="D6" s="27"/>
    </row>
    <row r="7" spans="1:4" ht="31.5">
      <c r="A7" s="28" t="s">
        <v>13</v>
      </c>
      <c r="B7" s="16">
        <v>0.1</v>
      </c>
      <c r="C7" s="16">
        <v>2</v>
      </c>
      <c r="D7" s="29">
        <f>+B7*C7</f>
        <v>0.2</v>
      </c>
    </row>
    <row r="8" spans="1:4" ht="15.75">
      <c r="A8" s="28" t="s">
        <v>14</v>
      </c>
      <c r="B8" s="16">
        <v>0.1</v>
      </c>
      <c r="C8" s="16">
        <v>1</v>
      </c>
      <c r="D8" s="29">
        <f>+B8*C8</f>
        <v>0.1</v>
      </c>
    </row>
    <row r="9" spans="1:4" ht="31.5">
      <c r="A9" s="28" t="s">
        <v>15</v>
      </c>
      <c r="B9" s="16">
        <v>0.1</v>
      </c>
      <c r="C9" s="16">
        <v>2</v>
      </c>
      <c r="D9" s="29">
        <f>+B9*C9</f>
        <v>0.2</v>
      </c>
    </row>
    <row r="10" spans="1:4" ht="15.75">
      <c r="A10" s="28" t="s">
        <v>28</v>
      </c>
      <c r="B10" s="16">
        <v>0.2</v>
      </c>
      <c r="C10" s="16">
        <v>2</v>
      </c>
      <c r="D10" s="29">
        <f>+B10*C10</f>
        <v>0.4</v>
      </c>
    </row>
    <row r="11" spans="1:4" ht="18.75">
      <c r="A11" s="33" t="s">
        <v>16</v>
      </c>
      <c r="B11" s="23">
        <f>+B12+B13+B14+B15</f>
        <v>0.5</v>
      </c>
      <c r="C11" s="35"/>
      <c r="D11" s="34"/>
    </row>
    <row r="12" spans="1:4" ht="15.75">
      <c r="A12" s="28" t="s">
        <v>39</v>
      </c>
      <c r="B12" s="16">
        <v>0.1</v>
      </c>
      <c r="C12" s="16">
        <v>4</v>
      </c>
      <c r="D12" s="29">
        <f>+B12*C12</f>
        <v>0.4</v>
      </c>
    </row>
    <row r="13" spans="1:4" ht="15.75">
      <c r="A13" s="28" t="s">
        <v>17</v>
      </c>
      <c r="B13" s="16">
        <v>0.1</v>
      </c>
      <c r="C13" s="16">
        <v>3</v>
      </c>
      <c r="D13" s="29">
        <f>+B13*C13</f>
        <v>0.30000000000000004</v>
      </c>
    </row>
    <row r="14" spans="1:4" ht="15.75">
      <c r="A14" s="28" t="s">
        <v>38</v>
      </c>
      <c r="B14" s="16">
        <v>0.15</v>
      </c>
      <c r="C14" s="16">
        <v>4</v>
      </c>
      <c r="D14" s="29">
        <f>+B14*C14</f>
        <v>0.6</v>
      </c>
    </row>
    <row r="15" spans="1:4" ht="16.5" thickBot="1">
      <c r="A15" s="30" t="s">
        <v>18</v>
      </c>
      <c r="B15" s="31">
        <v>0.15</v>
      </c>
      <c r="C15" s="31">
        <v>3</v>
      </c>
      <c r="D15" s="29">
        <f>+B15*C15</f>
        <v>0.44999999999999996</v>
      </c>
    </row>
    <row r="16" spans="1:4" ht="21" thickBot="1">
      <c r="A16" s="25" t="s">
        <v>19</v>
      </c>
      <c r="B16" s="26">
        <f>+B6+B11</f>
        <v>1</v>
      </c>
      <c r="C16" s="14"/>
      <c r="D16" s="38">
        <f>SUM(D7:D15)</f>
        <v>2.6500000000000004</v>
      </c>
    </row>
    <row r="17" spans="4:5" ht="8.25" customHeight="1" thickBot="1">
      <c r="D17" s="20"/>
      <c r="E17" s="36"/>
    </row>
    <row r="18" spans="1:3" ht="15.75">
      <c r="A18" s="208" t="s">
        <v>29</v>
      </c>
      <c r="B18" s="67">
        <v>4</v>
      </c>
      <c r="C18" s="40" t="s">
        <v>56</v>
      </c>
    </row>
    <row r="19" spans="1:3" ht="15.75">
      <c r="A19" s="209"/>
      <c r="B19" s="68">
        <v>3</v>
      </c>
      <c r="C19" s="42" t="s">
        <v>57</v>
      </c>
    </row>
    <row r="20" spans="1:3" ht="15.75">
      <c r="A20" s="209"/>
      <c r="B20" s="68">
        <v>2</v>
      </c>
      <c r="C20" s="42" t="s">
        <v>59</v>
      </c>
    </row>
    <row r="21" spans="1:3" ht="16.5" thickBot="1">
      <c r="A21" s="210"/>
      <c r="B21" s="69">
        <v>1</v>
      </c>
      <c r="C21" s="44" t="s">
        <v>58</v>
      </c>
    </row>
    <row r="23" ht="12.75">
      <c r="A23" s="19" t="s">
        <v>35</v>
      </c>
    </row>
    <row r="25" ht="12.75">
      <c r="A25" s="19" t="s">
        <v>47</v>
      </c>
    </row>
    <row r="26" ht="12.75">
      <c r="A26" s="19" t="s">
        <v>36</v>
      </c>
    </row>
    <row r="27" ht="12.75">
      <c r="A27" s="19" t="s">
        <v>40</v>
      </c>
    </row>
    <row r="29" ht="12.75">
      <c r="A29" s="19" t="s">
        <v>37</v>
      </c>
    </row>
    <row r="30" ht="12.75">
      <c r="A30" s="19" t="s">
        <v>41</v>
      </c>
    </row>
    <row r="32" spans="1:4" ht="12.75">
      <c r="A32" s="211" t="s">
        <v>54</v>
      </c>
      <c r="B32" s="211"/>
      <c r="C32" s="211"/>
      <c r="D32" s="37"/>
    </row>
    <row r="33" spans="1:4" ht="12.75">
      <c r="A33" s="211"/>
      <c r="B33" s="211"/>
      <c r="C33" s="211"/>
      <c r="D33" s="37"/>
    </row>
    <row r="34" spans="1:3" ht="12.75">
      <c r="A34" s="211"/>
      <c r="B34" s="211"/>
      <c r="C34" s="211"/>
    </row>
    <row r="35" spans="1:3" ht="12.75">
      <c r="A35" s="211"/>
      <c r="B35" s="211"/>
      <c r="C35" s="211"/>
    </row>
  </sheetData>
  <sheetProtection/>
  <mergeCells count="5">
    <mergeCell ref="A1:D1"/>
    <mergeCell ref="A3:D3"/>
    <mergeCell ref="A2:D2"/>
    <mergeCell ref="A18:A21"/>
    <mergeCell ref="A32:C3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1.57421875" style="0" customWidth="1"/>
    <col min="3" max="3" width="18.421875" style="0" customWidth="1"/>
    <col min="4" max="4" width="16.421875" style="0" customWidth="1"/>
    <col min="7" max="7" width="27.28125" style="0" customWidth="1"/>
  </cols>
  <sheetData>
    <row r="1" spans="1:4" ht="23.25">
      <c r="A1" s="206" t="s">
        <v>23</v>
      </c>
      <c r="B1" s="206"/>
      <c r="C1" s="206"/>
      <c r="D1" s="206"/>
    </row>
    <row r="2" spans="1:4" ht="20.25">
      <c r="A2" s="207" t="s">
        <v>24</v>
      </c>
      <c r="B2" s="207"/>
      <c r="C2" s="207"/>
      <c r="D2" s="207"/>
    </row>
    <row r="3" spans="1:4" ht="18">
      <c r="A3" s="212" t="s">
        <v>20</v>
      </c>
      <c r="B3" s="212"/>
      <c r="C3" s="212"/>
      <c r="D3" s="212"/>
    </row>
    <row r="4" ht="13.5" thickBot="1"/>
    <row r="5" spans="1:4" ht="32.25" thickBot="1">
      <c r="A5" s="56" t="s">
        <v>9</v>
      </c>
      <c r="B5" s="45" t="s">
        <v>10</v>
      </c>
      <c r="C5" s="45" t="s">
        <v>11</v>
      </c>
      <c r="D5" s="21" t="s">
        <v>34</v>
      </c>
    </row>
    <row r="6" spans="1:10" ht="18.75">
      <c r="A6" s="52" t="s">
        <v>42</v>
      </c>
      <c r="B6" s="54">
        <f>+B7+B8+B9</f>
        <v>0.5</v>
      </c>
      <c r="C6" s="22"/>
      <c r="D6" s="27"/>
      <c r="G6" s="57"/>
      <c r="H6" s="58"/>
      <c r="I6" s="58"/>
      <c r="J6" s="58"/>
    </row>
    <row r="7" spans="1:10" ht="31.5">
      <c r="A7" s="15" t="s">
        <v>46</v>
      </c>
      <c r="B7" s="16">
        <v>0.15</v>
      </c>
      <c r="C7" s="16">
        <v>3</v>
      </c>
      <c r="D7" s="29">
        <f>+B7*C7</f>
        <v>0.44999999999999996</v>
      </c>
      <c r="G7" s="57"/>
      <c r="H7" s="58"/>
      <c r="I7" s="58"/>
      <c r="J7" s="58"/>
    </row>
    <row r="8" spans="1:10" ht="15.75">
      <c r="A8" s="17" t="s">
        <v>45</v>
      </c>
      <c r="B8" s="16">
        <v>0.2</v>
      </c>
      <c r="C8" s="16">
        <v>1</v>
      </c>
      <c r="D8" s="29">
        <f>+B8*C8</f>
        <v>0.2</v>
      </c>
      <c r="G8" s="59"/>
      <c r="H8" s="58"/>
      <c r="I8" s="58"/>
      <c r="J8" s="58"/>
    </row>
    <row r="9" spans="1:10" ht="15.75">
      <c r="A9" s="17" t="s">
        <v>27</v>
      </c>
      <c r="B9" s="16">
        <v>0.15</v>
      </c>
      <c r="C9" s="16">
        <v>2</v>
      </c>
      <c r="D9" s="29">
        <f>+B9*C9</f>
        <v>0.3</v>
      </c>
      <c r="G9" s="60"/>
      <c r="H9" s="61"/>
      <c r="I9" s="61"/>
      <c r="J9" s="61"/>
    </row>
    <row r="10" spans="1:10" ht="18.75">
      <c r="A10" s="51" t="s">
        <v>43</v>
      </c>
      <c r="B10" s="53">
        <f>+B11+B12+B13+B14</f>
        <v>0.5</v>
      </c>
      <c r="C10" s="49"/>
      <c r="D10" s="50"/>
      <c r="G10" s="62"/>
      <c r="H10" s="58"/>
      <c r="I10" s="58"/>
      <c r="J10" s="58"/>
    </row>
    <row r="11" spans="1:10" ht="15.75">
      <c r="A11" s="55" t="s">
        <v>21</v>
      </c>
      <c r="B11" s="16">
        <v>0.1</v>
      </c>
      <c r="C11" s="16">
        <v>2</v>
      </c>
      <c r="D11" s="16">
        <v>0.4</v>
      </c>
      <c r="G11" s="57"/>
      <c r="H11" s="58"/>
      <c r="I11" s="58"/>
      <c r="J11" s="58"/>
    </row>
    <row r="12" spans="1:10" ht="31.5">
      <c r="A12" s="15" t="s">
        <v>22</v>
      </c>
      <c r="B12" s="47">
        <v>0.05</v>
      </c>
      <c r="C12" s="47">
        <v>1</v>
      </c>
      <c r="D12" s="47">
        <v>0.05</v>
      </c>
      <c r="G12" s="57"/>
      <c r="H12" s="58"/>
      <c r="I12" s="58"/>
      <c r="J12" s="58"/>
    </row>
    <row r="13" spans="1:10" ht="21.75" customHeight="1">
      <c r="A13" s="18" t="s">
        <v>55</v>
      </c>
      <c r="B13" s="48">
        <v>0.15</v>
      </c>
      <c r="C13" s="48">
        <v>3</v>
      </c>
      <c r="D13" s="48">
        <f>+B13*C13</f>
        <v>0.44999999999999996</v>
      </c>
      <c r="G13" s="63"/>
      <c r="H13" s="58"/>
      <c r="I13" s="58"/>
      <c r="J13" s="58"/>
    </row>
    <row r="14" spans="1:10" ht="16.5" thickBot="1">
      <c r="A14" s="46" t="s">
        <v>44</v>
      </c>
      <c r="B14" s="48">
        <v>0.2</v>
      </c>
      <c r="C14" s="48">
        <v>2</v>
      </c>
      <c r="D14" s="48">
        <v>0.5</v>
      </c>
      <c r="G14" s="36"/>
      <c r="H14" s="36"/>
      <c r="I14" s="36"/>
      <c r="J14" s="36"/>
    </row>
    <row r="15" spans="1:4" ht="21" thickBot="1">
      <c r="A15" s="25" t="s">
        <v>19</v>
      </c>
      <c r="B15" s="26">
        <f>+B6+B10</f>
        <v>1</v>
      </c>
      <c r="C15" s="14"/>
      <c r="D15" s="64">
        <f>SUM(D7:D14)</f>
        <v>2.35</v>
      </c>
    </row>
    <row r="16" ht="13.5" thickBot="1"/>
    <row r="17" spans="1:3" ht="15.75">
      <c r="A17" s="208" t="s">
        <v>29</v>
      </c>
      <c r="B17" s="39">
        <v>4</v>
      </c>
      <c r="C17" s="40" t="s">
        <v>30</v>
      </c>
    </row>
    <row r="18" spans="1:3" ht="15.75">
      <c r="A18" s="209"/>
      <c r="B18" s="41">
        <v>3</v>
      </c>
      <c r="C18" s="42" t="s">
        <v>31</v>
      </c>
    </row>
    <row r="19" spans="1:3" ht="15.75">
      <c r="A19" s="209"/>
      <c r="B19" s="41">
        <v>2</v>
      </c>
      <c r="C19" s="42" t="s">
        <v>32</v>
      </c>
    </row>
    <row r="20" spans="1:3" ht="16.5" thickBot="1">
      <c r="A20" s="210"/>
      <c r="B20" s="43">
        <v>1</v>
      </c>
      <c r="C20" s="44" t="s">
        <v>33</v>
      </c>
    </row>
    <row r="21" ht="10.5" customHeight="1"/>
    <row r="22" ht="12.75">
      <c r="A22" s="19" t="s">
        <v>35</v>
      </c>
    </row>
    <row r="23" ht="10.5" customHeight="1"/>
    <row r="24" ht="12.75">
      <c r="A24" s="19" t="s">
        <v>48</v>
      </c>
    </row>
    <row r="25" ht="12.75">
      <c r="A25" s="19" t="s">
        <v>49</v>
      </c>
    </row>
    <row r="26" ht="10.5" customHeight="1">
      <c r="A26" s="66" t="s">
        <v>51</v>
      </c>
    </row>
    <row r="28" ht="12.75">
      <c r="A28" s="19" t="s">
        <v>50</v>
      </c>
    </row>
    <row r="29" ht="12.75">
      <c r="A29" s="66" t="s">
        <v>52</v>
      </c>
    </row>
    <row r="31" spans="1:4" ht="12.75">
      <c r="A31" s="211" t="s">
        <v>53</v>
      </c>
      <c r="B31" s="211"/>
      <c r="C31" s="211"/>
      <c r="D31" s="37"/>
    </row>
    <row r="32" spans="1:4" ht="12.75">
      <c r="A32" s="211"/>
      <c r="B32" s="211"/>
      <c r="C32" s="211"/>
      <c r="D32" s="37"/>
    </row>
    <row r="33" spans="1:3" ht="12.75">
      <c r="A33" s="211"/>
      <c r="B33" s="211"/>
      <c r="C33" s="211"/>
    </row>
    <row r="34" spans="1:3" ht="6.75" customHeight="1">
      <c r="A34" s="211"/>
      <c r="B34" s="211"/>
      <c r="C34" s="211"/>
    </row>
  </sheetData>
  <sheetProtection/>
  <mergeCells count="5">
    <mergeCell ref="A1:D1"/>
    <mergeCell ref="A3:D3"/>
    <mergeCell ref="A2:D2"/>
    <mergeCell ref="A17:A20"/>
    <mergeCell ref="A31:C3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2" sqref="E21:E22"/>
    </sheetView>
  </sheetViews>
  <sheetFormatPr defaultColWidth="11.421875" defaultRowHeight="12.75"/>
  <cols>
    <col min="1" max="1" width="28.57421875" style="0" bestFit="1" customWidth="1"/>
    <col min="2" max="2" width="5.421875" style="0" bestFit="1" customWidth="1"/>
    <col min="3" max="3" width="12.28125" style="0" bestFit="1" customWidth="1"/>
    <col min="4" max="4" width="11.7109375" style="0" bestFit="1" customWidth="1"/>
    <col min="5" max="5" width="12.28125" style="0" bestFit="1" customWidth="1"/>
  </cols>
  <sheetData>
    <row r="1" spans="1:8" ht="23.25">
      <c r="A1" s="206" t="s">
        <v>73</v>
      </c>
      <c r="B1" s="206"/>
      <c r="C1" s="206"/>
      <c r="D1" s="206"/>
      <c r="E1" s="206"/>
      <c r="F1" s="206"/>
      <c r="G1" s="206"/>
      <c r="H1" s="206"/>
    </row>
    <row r="2" spans="1:8" ht="23.25">
      <c r="A2" s="206" t="s">
        <v>74</v>
      </c>
      <c r="B2" s="206"/>
      <c r="C2" s="206"/>
      <c r="D2" s="206"/>
      <c r="E2" s="206"/>
      <c r="F2" s="206"/>
      <c r="G2" s="206"/>
      <c r="H2" s="206"/>
    </row>
    <row r="4" spans="3:8" s="65" customFormat="1" ht="13.5" thickBot="1">
      <c r="C4" s="213" t="s">
        <v>69</v>
      </c>
      <c r="D4" s="213"/>
      <c r="E4" s="215" t="s">
        <v>70</v>
      </c>
      <c r="F4" s="215"/>
      <c r="G4" s="214" t="s">
        <v>71</v>
      </c>
      <c r="H4" s="214"/>
    </row>
    <row r="5" spans="1:8" ht="39" thickBot="1">
      <c r="A5" s="79" t="s">
        <v>60</v>
      </c>
      <c r="B5" s="80" t="s">
        <v>10</v>
      </c>
      <c r="C5" s="81" t="s">
        <v>68</v>
      </c>
      <c r="D5" s="82" t="s">
        <v>34</v>
      </c>
      <c r="E5" s="80" t="s">
        <v>68</v>
      </c>
      <c r="F5" s="82" t="s">
        <v>34</v>
      </c>
      <c r="G5" s="81" t="s">
        <v>68</v>
      </c>
      <c r="H5" s="83" t="s">
        <v>34</v>
      </c>
    </row>
    <row r="6" spans="1:8" ht="12.75">
      <c r="A6" s="84" t="s">
        <v>61</v>
      </c>
      <c r="B6" s="85">
        <v>0.1</v>
      </c>
      <c r="C6" s="85">
        <v>5</v>
      </c>
      <c r="D6" s="85">
        <f aca="true" t="shared" si="0" ref="D6:D11">+B6*C6</f>
        <v>0.5</v>
      </c>
      <c r="E6" s="85">
        <v>8</v>
      </c>
      <c r="F6" s="85">
        <f aca="true" t="shared" si="1" ref="F6:F11">+E6*B6</f>
        <v>0.8</v>
      </c>
      <c r="G6" s="85">
        <v>6</v>
      </c>
      <c r="H6" s="86">
        <f aca="true" t="shared" si="2" ref="H6:H11">+G6*B6</f>
        <v>0.6000000000000001</v>
      </c>
    </row>
    <row r="7" spans="1:8" ht="12.75">
      <c r="A7" s="87" t="s">
        <v>62</v>
      </c>
      <c r="B7" s="70">
        <v>0.1</v>
      </c>
      <c r="C7" s="70">
        <v>7</v>
      </c>
      <c r="D7" s="70">
        <f t="shared" si="0"/>
        <v>0.7000000000000001</v>
      </c>
      <c r="E7" s="70">
        <v>7</v>
      </c>
      <c r="F7" s="70">
        <f t="shared" si="1"/>
        <v>0.7000000000000001</v>
      </c>
      <c r="G7" s="70">
        <v>5</v>
      </c>
      <c r="H7" s="88">
        <f t="shared" si="2"/>
        <v>0.5</v>
      </c>
    </row>
    <row r="8" spans="1:8" ht="12.75">
      <c r="A8" s="87" t="s">
        <v>63</v>
      </c>
      <c r="B8" s="70">
        <v>0.1</v>
      </c>
      <c r="C8" s="70">
        <v>6</v>
      </c>
      <c r="D8" s="70">
        <f t="shared" si="0"/>
        <v>0.6000000000000001</v>
      </c>
      <c r="E8" s="70">
        <v>8</v>
      </c>
      <c r="F8" s="70">
        <f t="shared" si="1"/>
        <v>0.8</v>
      </c>
      <c r="G8" s="70">
        <v>8</v>
      </c>
      <c r="H8" s="88">
        <f t="shared" si="2"/>
        <v>0.8</v>
      </c>
    </row>
    <row r="9" spans="1:8" ht="12.75">
      <c r="A9" s="87" t="s">
        <v>64</v>
      </c>
      <c r="B9" s="70">
        <v>0.3</v>
      </c>
      <c r="C9" s="70">
        <v>8</v>
      </c>
      <c r="D9" s="70">
        <f t="shared" si="0"/>
        <v>2.4</v>
      </c>
      <c r="E9" s="70">
        <v>9</v>
      </c>
      <c r="F9" s="70">
        <f t="shared" si="1"/>
        <v>2.6999999999999997</v>
      </c>
      <c r="G9" s="70">
        <v>7</v>
      </c>
      <c r="H9" s="88">
        <f t="shared" si="2"/>
        <v>2.1</v>
      </c>
    </row>
    <row r="10" spans="1:8" ht="12.75">
      <c r="A10" s="87" t="s">
        <v>65</v>
      </c>
      <c r="B10" s="70">
        <v>0.2</v>
      </c>
      <c r="C10" s="70">
        <v>8</v>
      </c>
      <c r="D10" s="70">
        <f t="shared" si="0"/>
        <v>1.6</v>
      </c>
      <c r="E10" s="70">
        <v>8</v>
      </c>
      <c r="F10" s="70">
        <f t="shared" si="1"/>
        <v>1.6</v>
      </c>
      <c r="G10" s="70">
        <v>6</v>
      </c>
      <c r="H10" s="88">
        <f t="shared" si="2"/>
        <v>1.2000000000000002</v>
      </c>
    </row>
    <row r="11" spans="1:8" ht="13.5" thickBot="1">
      <c r="A11" s="89" t="s">
        <v>66</v>
      </c>
      <c r="B11" s="90">
        <v>0.2</v>
      </c>
      <c r="C11" s="90">
        <v>9</v>
      </c>
      <c r="D11" s="90">
        <f t="shared" si="0"/>
        <v>1.8</v>
      </c>
      <c r="E11" s="90">
        <v>8</v>
      </c>
      <c r="F11" s="90">
        <f t="shared" si="1"/>
        <v>1.6</v>
      </c>
      <c r="G11" s="90">
        <v>5</v>
      </c>
      <c r="H11" s="91">
        <f t="shared" si="2"/>
        <v>1</v>
      </c>
    </row>
    <row r="12" spans="1:8" ht="13.5" thickBot="1">
      <c r="A12" s="73" t="s">
        <v>67</v>
      </c>
      <c r="B12" s="74">
        <f aca="true" t="shared" si="3" ref="B12:H12">SUM(B6:B11)</f>
        <v>1</v>
      </c>
      <c r="C12" s="75">
        <f t="shared" si="3"/>
        <v>43</v>
      </c>
      <c r="D12" s="76">
        <f t="shared" si="3"/>
        <v>7.6000000000000005</v>
      </c>
      <c r="E12" s="75">
        <f t="shared" si="3"/>
        <v>48</v>
      </c>
      <c r="F12" s="77">
        <f t="shared" si="3"/>
        <v>8.2</v>
      </c>
      <c r="G12" s="75">
        <f t="shared" si="3"/>
        <v>37</v>
      </c>
      <c r="H12" s="78">
        <f t="shared" si="3"/>
        <v>6.2</v>
      </c>
    </row>
    <row r="13" spans="1:8" ht="9.75" customHeight="1">
      <c r="A13" s="71"/>
      <c r="B13" s="71"/>
      <c r="C13" s="71"/>
      <c r="D13" s="71"/>
      <c r="E13" s="71"/>
      <c r="F13" s="71"/>
      <c r="G13" s="71"/>
      <c r="H13" s="71"/>
    </row>
    <row r="14" spans="1:8" ht="12.75">
      <c r="A14" s="72" t="s">
        <v>72</v>
      </c>
      <c r="B14" s="71"/>
      <c r="C14" s="71"/>
      <c r="D14" s="71"/>
      <c r="E14" s="71"/>
      <c r="F14" s="71"/>
      <c r="G14" s="71"/>
      <c r="H14" s="71"/>
    </row>
  </sheetData>
  <sheetProtection/>
  <mergeCells count="5">
    <mergeCell ref="C4:D4"/>
    <mergeCell ref="G4:H4"/>
    <mergeCell ref="E4:F4"/>
    <mergeCell ref="A1:H1"/>
    <mergeCell ref="A2:H2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2">
      <selection activeCell="A18" sqref="A18"/>
    </sheetView>
  </sheetViews>
  <sheetFormatPr defaultColWidth="11.421875" defaultRowHeight="12.75"/>
  <cols>
    <col min="1" max="1" width="54.00390625" style="0" bestFit="1" customWidth="1"/>
    <col min="2" max="2" width="6.28125" style="0" bestFit="1" customWidth="1"/>
    <col min="3" max="3" width="16.28125" style="0" bestFit="1" customWidth="1"/>
    <col min="4" max="4" width="15.8515625" style="0" customWidth="1"/>
    <col min="5" max="6" width="14.140625" style="0" bestFit="1" customWidth="1"/>
    <col min="7" max="7" width="14.8515625" style="0" customWidth="1"/>
    <col min="8" max="8" width="14.140625" style="0" bestFit="1" customWidth="1"/>
  </cols>
  <sheetData>
    <row r="1" spans="1:8" ht="15">
      <c r="A1" s="219"/>
      <c r="B1" s="219"/>
      <c r="C1" s="219"/>
      <c r="D1" s="219"/>
      <c r="E1" s="219"/>
      <c r="F1" s="219"/>
      <c r="G1" s="219"/>
      <c r="H1" s="219"/>
    </row>
    <row r="2" spans="1:8" ht="18.75">
      <c r="A2" s="220" t="s">
        <v>86</v>
      </c>
      <c r="B2" s="220"/>
      <c r="C2" s="220"/>
      <c r="D2" s="220"/>
      <c r="E2" s="220"/>
      <c r="F2" s="220"/>
      <c r="G2" s="220"/>
      <c r="H2" s="220"/>
    </row>
    <row r="3" spans="1:8" ht="15.75" thickBot="1">
      <c r="A3" s="131"/>
      <c r="B3" s="37"/>
      <c r="C3" s="37"/>
      <c r="D3" s="37"/>
      <c r="E3" s="37"/>
      <c r="F3" s="37"/>
      <c r="G3" s="37"/>
      <c r="H3" s="37"/>
    </row>
    <row r="4" spans="1:8" ht="13.5" thickBot="1">
      <c r="A4" s="37"/>
      <c r="B4" s="37"/>
      <c r="C4" s="217" t="s">
        <v>83</v>
      </c>
      <c r="D4" s="218"/>
      <c r="E4" s="217" t="s">
        <v>84</v>
      </c>
      <c r="F4" s="218"/>
      <c r="G4" s="217" t="s">
        <v>85</v>
      </c>
      <c r="H4" s="218"/>
    </row>
    <row r="5" spans="1:8" ht="31.5" customHeight="1">
      <c r="A5" s="128" t="s">
        <v>60</v>
      </c>
      <c r="B5" s="115" t="s">
        <v>78</v>
      </c>
      <c r="C5" s="97" t="s">
        <v>87</v>
      </c>
      <c r="D5" s="98" t="s">
        <v>88</v>
      </c>
      <c r="E5" s="97" t="s">
        <v>87</v>
      </c>
      <c r="F5" s="98" t="s">
        <v>88</v>
      </c>
      <c r="G5" s="97" t="s">
        <v>87</v>
      </c>
      <c r="H5" s="98" t="s">
        <v>88</v>
      </c>
    </row>
    <row r="6" spans="1:8" ht="15">
      <c r="A6" s="129" t="s">
        <v>43</v>
      </c>
      <c r="B6" s="100"/>
      <c r="C6" s="99"/>
      <c r="D6" s="100"/>
      <c r="E6" s="99"/>
      <c r="F6" s="100"/>
      <c r="G6" s="99"/>
      <c r="H6" s="100"/>
    </row>
    <row r="7" spans="1:8" ht="15.75">
      <c r="A7" s="116" t="s">
        <v>21</v>
      </c>
      <c r="B7" s="117">
        <v>0.04</v>
      </c>
      <c r="C7" s="101">
        <v>3</v>
      </c>
      <c r="D7" s="88">
        <f>+B7*C7</f>
        <v>0.12</v>
      </c>
      <c r="E7" s="101">
        <v>4</v>
      </c>
      <c r="F7" s="88">
        <f>+E7*B7</f>
        <v>0.16</v>
      </c>
      <c r="G7" s="101">
        <v>3</v>
      </c>
      <c r="H7" s="88">
        <f>+G7*B7</f>
        <v>0.12</v>
      </c>
    </row>
    <row r="8" spans="1:8" ht="15.75">
      <c r="A8" s="92" t="s">
        <v>22</v>
      </c>
      <c r="B8" s="118">
        <v>0.025</v>
      </c>
      <c r="C8" s="101">
        <v>2</v>
      </c>
      <c r="D8" s="88">
        <f>+B8*C8</f>
        <v>0.05</v>
      </c>
      <c r="E8" s="101">
        <v>4</v>
      </c>
      <c r="F8" s="88">
        <f>+E8*B8</f>
        <v>0.1</v>
      </c>
      <c r="G8" s="101">
        <v>3</v>
      </c>
      <c r="H8" s="88">
        <f>+G8*B8</f>
        <v>0.07500000000000001</v>
      </c>
    </row>
    <row r="9" spans="1:8" ht="15.75">
      <c r="A9" s="92" t="s">
        <v>55</v>
      </c>
      <c r="B9" s="119">
        <v>0.07</v>
      </c>
      <c r="C9" s="101">
        <v>0</v>
      </c>
      <c r="D9" s="88">
        <f>+B9*C9</f>
        <v>0</v>
      </c>
      <c r="E9" s="101">
        <v>3</v>
      </c>
      <c r="F9" s="88">
        <f>+E9*B9</f>
        <v>0.21000000000000002</v>
      </c>
      <c r="G9" s="101">
        <v>2</v>
      </c>
      <c r="H9" s="88">
        <f>+G9*B9</f>
        <v>0.14</v>
      </c>
    </row>
    <row r="10" spans="1:8" ht="15.75">
      <c r="A10" s="120" t="s">
        <v>44</v>
      </c>
      <c r="B10" s="119">
        <v>0.09</v>
      </c>
      <c r="C10" s="101">
        <v>1</v>
      </c>
      <c r="D10" s="88">
        <f>+B10*C10</f>
        <v>0.09</v>
      </c>
      <c r="E10" s="101">
        <v>4</v>
      </c>
      <c r="F10" s="88">
        <f>+E10*B10</f>
        <v>0.36</v>
      </c>
      <c r="G10" s="101">
        <v>3</v>
      </c>
      <c r="H10" s="88">
        <f>+G10*B10</f>
        <v>0.27</v>
      </c>
    </row>
    <row r="11" spans="1:8" s="111" customFormat="1" ht="15.75">
      <c r="A11" s="121" t="s">
        <v>75</v>
      </c>
      <c r="B11" s="122">
        <f>+B7+B8+B9+B10</f>
        <v>0.225</v>
      </c>
      <c r="C11" s="107"/>
      <c r="D11" s="108">
        <f>SUM(D7:D10)</f>
        <v>0.26</v>
      </c>
      <c r="E11" s="109"/>
      <c r="F11" s="108">
        <f>SUM(F7:F10)</f>
        <v>0.8300000000000001</v>
      </c>
      <c r="G11" s="109"/>
      <c r="H11" s="110">
        <f>SUM(H7:H10)</f>
        <v>0.605</v>
      </c>
    </row>
    <row r="12" spans="1:8" ht="15">
      <c r="A12" s="129" t="s">
        <v>42</v>
      </c>
      <c r="B12" s="123"/>
      <c r="C12" s="101"/>
      <c r="D12" s="88"/>
      <c r="E12" s="101"/>
      <c r="F12" s="88"/>
      <c r="G12" s="101"/>
      <c r="H12" s="88"/>
    </row>
    <row r="13" spans="1:8" ht="15.75">
      <c r="A13" s="92" t="s">
        <v>46</v>
      </c>
      <c r="B13" s="117">
        <v>0.075</v>
      </c>
      <c r="C13" s="101">
        <v>2</v>
      </c>
      <c r="D13" s="88">
        <f>+C13*B13</f>
        <v>0.15</v>
      </c>
      <c r="E13" s="101">
        <v>4</v>
      </c>
      <c r="F13" s="88">
        <f>+E13*B13</f>
        <v>0.3</v>
      </c>
      <c r="G13" s="101">
        <v>3</v>
      </c>
      <c r="H13" s="105">
        <f>+G13*B13</f>
        <v>0.22499999999999998</v>
      </c>
    </row>
    <row r="14" spans="1:8" ht="15.75">
      <c r="A14" s="124" t="s">
        <v>45</v>
      </c>
      <c r="B14" s="117">
        <v>0.1</v>
      </c>
      <c r="C14" s="101">
        <v>3</v>
      </c>
      <c r="D14" s="88">
        <f aca="true" t="shared" si="0" ref="D14:D21">+C14*B14</f>
        <v>0.30000000000000004</v>
      </c>
      <c r="E14" s="101">
        <v>3</v>
      </c>
      <c r="F14" s="88">
        <f>+E14*B14</f>
        <v>0.30000000000000004</v>
      </c>
      <c r="G14" s="101">
        <v>4</v>
      </c>
      <c r="H14" s="105">
        <f>+G14*B14</f>
        <v>0.4</v>
      </c>
    </row>
    <row r="15" spans="1:8" ht="15.75">
      <c r="A15" s="124" t="s">
        <v>27</v>
      </c>
      <c r="B15" s="117">
        <v>0.075</v>
      </c>
      <c r="C15" s="101">
        <v>4</v>
      </c>
      <c r="D15" s="88">
        <f t="shared" si="0"/>
        <v>0.3</v>
      </c>
      <c r="E15" s="101">
        <v>2</v>
      </c>
      <c r="F15" s="88">
        <f>+E15*B15</f>
        <v>0.15</v>
      </c>
      <c r="G15" s="101">
        <v>3</v>
      </c>
      <c r="H15" s="105">
        <f>+G15*B15</f>
        <v>0.22499999999999998</v>
      </c>
    </row>
    <row r="16" spans="1:8" s="111" customFormat="1" ht="15.75">
      <c r="A16" s="121" t="s">
        <v>75</v>
      </c>
      <c r="B16" s="122">
        <f>+B13+B14+B15</f>
        <v>0.25</v>
      </c>
      <c r="C16" s="107"/>
      <c r="D16" s="108">
        <f>SUM(D13:D15)</f>
        <v>0.75</v>
      </c>
      <c r="E16" s="109"/>
      <c r="F16" s="108">
        <f>SUM(F13:F15)</f>
        <v>0.7500000000000001</v>
      </c>
      <c r="G16" s="109"/>
      <c r="H16" s="110">
        <f>SUM(H13:H15)</f>
        <v>0.85</v>
      </c>
    </row>
    <row r="17" spans="1:8" ht="15">
      <c r="A17" s="129" t="s">
        <v>76</v>
      </c>
      <c r="B17" s="123"/>
      <c r="C17" s="101"/>
      <c r="D17" s="88"/>
      <c r="E17" s="101"/>
      <c r="F17" s="88"/>
      <c r="G17" s="101"/>
      <c r="H17" s="88"/>
    </row>
    <row r="18" spans="1:8" ht="15.75">
      <c r="A18" s="92" t="s">
        <v>39</v>
      </c>
      <c r="B18" s="117">
        <v>0.05</v>
      </c>
      <c r="C18" s="101">
        <v>4</v>
      </c>
      <c r="D18" s="88">
        <f t="shared" si="0"/>
        <v>0.2</v>
      </c>
      <c r="E18" s="101">
        <v>4</v>
      </c>
      <c r="F18" s="88">
        <f>+E18*B18</f>
        <v>0.2</v>
      </c>
      <c r="G18" s="101">
        <v>2</v>
      </c>
      <c r="H18" s="88">
        <f>+G18*B18</f>
        <v>0.1</v>
      </c>
    </row>
    <row r="19" spans="1:8" ht="15.75">
      <c r="A19" s="92" t="s">
        <v>17</v>
      </c>
      <c r="B19" s="117">
        <v>0.05</v>
      </c>
      <c r="C19" s="101">
        <v>3</v>
      </c>
      <c r="D19" s="88">
        <f t="shared" si="0"/>
        <v>0.15000000000000002</v>
      </c>
      <c r="E19" s="101">
        <v>3</v>
      </c>
      <c r="F19" s="88">
        <f>+E19*B19</f>
        <v>0.15000000000000002</v>
      </c>
      <c r="G19" s="101">
        <v>1</v>
      </c>
      <c r="H19" s="88">
        <f>+G19*B19</f>
        <v>0.05</v>
      </c>
    </row>
    <row r="20" spans="1:8" ht="15.75">
      <c r="A20" s="92" t="s">
        <v>38</v>
      </c>
      <c r="B20" s="117">
        <v>0.07</v>
      </c>
      <c r="C20" s="101">
        <v>3</v>
      </c>
      <c r="D20" s="88">
        <f t="shared" si="0"/>
        <v>0.21000000000000002</v>
      </c>
      <c r="E20" s="101">
        <v>4</v>
      </c>
      <c r="F20" s="88">
        <f>+E20*B20</f>
        <v>0.28</v>
      </c>
      <c r="G20" s="101">
        <v>1</v>
      </c>
      <c r="H20" s="88">
        <f>+G20*B20</f>
        <v>0.07</v>
      </c>
    </row>
    <row r="21" spans="1:8" ht="15.75">
      <c r="A21" s="93" t="s">
        <v>18</v>
      </c>
      <c r="B21" s="117">
        <v>0.07</v>
      </c>
      <c r="C21" s="101">
        <v>2</v>
      </c>
      <c r="D21" s="88">
        <f t="shared" si="0"/>
        <v>0.14</v>
      </c>
      <c r="E21" s="101">
        <v>3</v>
      </c>
      <c r="F21" s="88">
        <f>+E21*B21</f>
        <v>0.21000000000000002</v>
      </c>
      <c r="G21" s="101">
        <v>1</v>
      </c>
      <c r="H21" s="88">
        <f>+G21*B21</f>
        <v>0.07</v>
      </c>
    </row>
    <row r="22" spans="1:8" s="111" customFormat="1" ht="15.75">
      <c r="A22" s="125" t="s">
        <v>75</v>
      </c>
      <c r="B22" s="126">
        <f>+B18+B19+B20+B21</f>
        <v>0.24000000000000002</v>
      </c>
      <c r="C22" s="107"/>
      <c r="D22" s="108">
        <f>SUM(D18:D21)</f>
        <v>0.7000000000000001</v>
      </c>
      <c r="E22" s="109"/>
      <c r="F22" s="108">
        <f>SUM(F18:F21)</f>
        <v>0.8400000000000001</v>
      </c>
      <c r="G22" s="109"/>
      <c r="H22" s="108">
        <f>SUM(H18:H21)</f>
        <v>0.29000000000000004</v>
      </c>
    </row>
    <row r="23" spans="1:8" ht="15">
      <c r="A23" s="129" t="s">
        <v>77</v>
      </c>
      <c r="B23" s="123"/>
      <c r="C23" s="101"/>
      <c r="D23" s="88"/>
      <c r="E23" s="101"/>
      <c r="F23" s="88"/>
      <c r="G23" s="101"/>
      <c r="H23" s="88"/>
    </row>
    <row r="24" spans="1:8" ht="15.75">
      <c r="A24" s="92" t="s">
        <v>13</v>
      </c>
      <c r="B24" s="117">
        <v>0.06</v>
      </c>
      <c r="C24" s="101">
        <v>4</v>
      </c>
      <c r="D24" s="88">
        <f>+B24*C24</f>
        <v>0.24</v>
      </c>
      <c r="E24" s="101">
        <v>4</v>
      </c>
      <c r="F24" s="88">
        <f>+E24*B24</f>
        <v>0.24</v>
      </c>
      <c r="G24" s="101">
        <v>4</v>
      </c>
      <c r="H24" s="88">
        <f>+G24*B24</f>
        <v>0.24</v>
      </c>
    </row>
    <row r="25" spans="1:8" ht="15.75">
      <c r="A25" s="92" t="s">
        <v>14</v>
      </c>
      <c r="B25" s="117">
        <v>0.05</v>
      </c>
      <c r="C25" s="101">
        <v>3</v>
      </c>
      <c r="D25" s="88">
        <f>+B25*C25</f>
        <v>0.15000000000000002</v>
      </c>
      <c r="E25" s="101">
        <v>4</v>
      </c>
      <c r="F25" s="88">
        <f>+E25*B25</f>
        <v>0.2</v>
      </c>
      <c r="G25" s="101">
        <v>2</v>
      </c>
      <c r="H25" s="88">
        <f>+G25*B25</f>
        <v>0.1</v>
      </c>
    </row>
    <row r="26" spans="1:8" ht="15.75">
      <c r="A26" s="92" t="s">
        <v>15</v>
      </c>
      <c r="B26" s="117">
        <v>0.07</v>
      </c>
      <c r="C26" s="101">
        <v>4</v>
      </c>
      <c r="D26" s="88">
        <f>+B26*C26</f>
        <v>0.28</v>
      </c>
      <c r="E26" s="101">
        <v>4</v>
      </c>
      <c r="F26" s="88">
        <f>+E26*B26</f>
        <v>0.28</v>
      </c>
      <c r="G26" s="101">
        <v>3</v>
      </c>
      <c r="H26" s="88">
        <f>+G26*B26</f>
        <v>0.21000000000000002</v>
      </c>
    </row>
    <row r="27" spans="1:8" ht="15.75">
      <c r="A27" s="92" t="s">
        <v>28</v>
      </c>
      <c r="B27" s="117">
        <v>0.1</v>
      </c>
      <c r="C27" s="101">
        <v>4</v>
      </c>
      <c r="D27" s="88">
        <f>+B27*C27</f>
        <v>0.4</v>
      </c>
      <c r="E27" s="101">
        <v>4</v>
      </c>
      <c r="F27" s="88">
        <f>+E27*B27</f>
        <v>0.4</v>
      </c>
      <c r="G27" s="101">
        <v>2</v>
      </c>
      <c r="H27" s="88">
        <f>+G27*B27</f>
        <v>0.2</v>
      </c>
    </row>
    <row r="28" spans="1:8" s="111" customFormat="1" ht="15.75">
      <c r="A28" s="121" t="s">
        <v>75</v>
      </c>
      <c r="B28" s="122">
        <f>+B24+B25+B26+B27</f>
        <v>0.28</v>
      </c>
      <c r="C28" s="107"/>
      <c r="D28" s="108">
        <f>SUM(D24:D27)</f>
        <v>1.07</v>
      </c>
      <c r="E28" s="109"/>
      <c r="F28" s="108">
        <f>SUM(F24:F27)</f>
        <v>1.12</v>
      </c>
      <c r="G28" s="109"/>
      <c r="H28" s="108">
        <f>SUM(H24:H27)</f>
        <v>0.75</v>
      </c>
    </row>
    <row r="29" spans="1:8" ht="16.5" thickBot="1">
      <c r="A29" s="127" t="s">
        <v>67</v>
      </c>
      <c r="B29" s="130">
        <f>+B11+B16+B22+B28</f>
        <v>0.995</v>
      </c>
      <c r="C29" s="102"/>
      <c r="D29" s="103">
        <f>+D11+D16+D22+D28</f>
        <v>2.7800000000000002</v>
      </c>
      <c r="E29" s="102"/>
      <c r="F29" s="104">
        <f>+F11+F16+F22+F28</f>
        <v>3.54</v>
      </c>
      <c r="G29" s="102"/>
      <c r="H29" s="106">
        <f>+H11+H16+H22+H28</f>
        <v>2.495</v>
      </c>
    </row>
    <row r="30" spans="4:8" ht="13.5" thickBot="1">
      <c r="D30" s="37"/>
      <c r="E30" s="37"/>
      <c r="F30" s="37"/>
      <c r="G30" s="37"/>
      <c r="H30" s="37"/>
    </row>
    <row r="31" spans="1:8" ht="15.75">
      <c r="A31" s="208" t="s">
        <v>82</v>
      </c>
      <c r="B31" s="94">
        <v>4</v>
      </c>
      <c r="C31" s="112" t="s">
        <v>81</v>
      </c>
      <c r="D31" s="132"/>
      <c r="E31" s="37"/>
      <c r="F31" s="37"/>
      <c r="G31" s="37"/>
      <c r="H31" s="37"/>
    </row>
    <row r="32" spans="1:8" ht="15.75">
      <c r="A32" s="209"/>
      <c r="B32" s="95">
        <v>3</v>
      </c>
      <c r="C32" s="113" t="s">
        <v>80</v>
      </c>
      <c r="D32" s="132"/>
      <c r="E32" s="37"/>
      <c r="F32" s="37"/>
      <c r="G32" s="37"/>
      <c r="H32" s="37"/>
    </row>
    <row r="33" spans="1:8" ht="15.75">
      <c r="A33" s="209"/>
      <c r="B33" s="95">
        <v>2</v>
      </c>
      <c r="C33" s="113" t="s">
        <v>79</v>
      </c>
      <c r="D33" s="132"/>
      <c r="E33" s="37"/>
      <c r="F33" s="37"/>
      <c r="G33" s="37"/>
      <c r="H33" s="37"/>
    </row>
    <row r="34" spans="1:8" ht="16.5" thickBot="1">
      <c r="A34" s="210"/>
      <c r="B34" s="96">
        <v>1</v>
      </c>
      <c r="C34" s="114" t="s">
        <v>33</v>
      </c>
      <c r="D34" s="132"/>
      <c r="E34" s="37"/>
      <c r="F34" s="37"/>
      <c r="G34" s="37"/>
      <c r="H34" s="37"/>
    </row>
    <row r="35" spans="4:8" ht="12.75">
      <c r="D35" s="37"/>
      <c r="E35" s="37"/>
      <c r="F35" s="37"/>
      <c r="G35" s="37"/>
      <c r="H35" s="37"/>
    </row>
    <row r="36" spans="1:8" ht="12.75" customHeight="1">
      <c r="A36" s="216" t="s">
        <v>89</v>
      </c>
      <c r="B36" s="216"/>
      <c r="C36" s="216"/>
      <c r="D36" s="216"/>
      <c r="E36" s="216"/>
      <c r="F36" s="216"/>
      <c r="G36" s="216"/>
      <c r="H36" s="216"/>
    </row>
    <row r="37" spans="1:8" ht="28.5" customHeight="1">
      <c r="A37" s="216"/>
      <c r="B37" s="216"/>
      <c r="C37" s="216"/>
      <c r="D37" s="216"/>
      <c r="E37" s="216"/>
      <c r="F37" s="216"/>
      <c r="G37" s="216"/>
      <c r="H37" s="216"/>
    </row>
    <row r="38" spans="1:8" ht="12.75">
      <c r="A38" s="37"/>
      <c r="B38" s="37"/>
      <c r="C38" s="37"/>
      <c r="D38" s="37"/>
      <c r="E38" s="37"/>
      <c r="F38" s="37"/>
      <c r="G38" s="37"/>
      <c r="H38" s="37"/>
    </row>
  </sheetData>
  <sheetProtection/>
  <mergeCells count="7">
    <mergeCell ref="A31:A34"/>
    <mergeCell ref="A36:H37"/>
    <mergeCell ref="C4:D4"/>
    <mergeCell ref="E4:F4"/>
    <mergeCell ref="G4:H4"/>
    <mergeCell ref="A1:H1"/>
    <mergeCell ref="A2:H2"/>
  </mergeCells>
  <printOptions/>
  <pageMargins left="0.31496062992125984" right="0.31496062992125984" top="0.35433070866141736" bottom="0.5511811023622047" header="0.31496062992125984" footer="0.31496062992125984"/>
  <pageSetup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14.57421875" style="0" customWidth="1"/>
    <col min="2" max="2" width="16.57421875" style="0" customWidth="1"/>
    <col min="3" max="3" width="13.8515625" style="0" customWidth="1"/>
    <col min="4" max="4" width="20.140625" style="0" bestFit="1" customWidth="1"/>
    <col min="5" max="5" width="27.00390625" style="0" customWidth="1"/>
    <col min="6" max="6" width="17.140625" style="0" customWidth="1"/>
    <col min="7" max="7" width="12.8515625" style="0" bestFit="1" customWidth="1"/>
    <col min="8" max="8" width="13.8515625" style="0" customWidth="1"/>
    <col min="9" max="9" width="12.7109375" style="0" bestFit="1" customWidth="1"/>
  </cols>
  <sheetData>
    <row r="1" spans="1:9" ht="12.75">
      <c r="A1" s="37"/>
      <c r="B1" s="37"/>
      <c r="C1" s="37"/>
      <c r="D1" s="37"/>
      <c r="E1" s="37"/>
      <c r="F1" s="37"/>
      <c r="G1" s="37"/>
      <c r="H1" s="37"/>
      <c r="I1" s="37"/>
    </row>
    <row r="2" spans="1:9" ht="15.75">
      <c r="A2" s="221" t="s">
        <v>90</v>
      </c>
      <c r="B2" s="221"/>
      <c r="C2" s="221"/>
      <c r="D2" s="221"/>
      <c r="E2" s="221"/>
      <c r="F2" s="221"/>
      <c r="G2" s="221"/>
      <c r="H2" s="221"/>
      <c r="I2" s="221"/>
    </row>
    <row r="3" spans="1:9" ht="13.5" thickBot="1">
      <c r="A3" s="37"/>
      <c r="B3" s="37"/>
      <c r="C3" s="37"/>
      <c r="D3" s="37"/>
      <c r="E3" s="37"/>
      <c r="F3" s="37"/>
      <c r="G3" s="37"/>
      <c r="H3" s="37"/>
      <c r="I3" s="37"/>
    </row>
    <row r="4" spans="1:9" ht="39" thickBot="1">
      <c r="A4" s="133" t="s">
        <v>91</v>
      </c>
      <c r="B4" s="134" t="s">
        <v>93</v>
      </c>
      <c r="C4" s="134" t="s">
        <v>92</v>
      </c>
      <c r="D4" s="143" t="s">
        <v>102</v>
      </c>
      <c r="E4" s="134" t="s">
        <v>96</v>
      </c>
      <c r="F4" s="143" t="s">
        <v>108</v>
      </c>
      <c r="G4" s="135" t="s">
        <v>111</v>
      </c>
      <c r="H4" s="135" t="s">
        <v>109</v>
      </c>
      <c r="I4" s="135" t="s">
        <v>94</v>
      </c>
    </row>
    <row r="5" spans="1:9" ht="71.25">
      <c r="A5" s="224" t="s">
        <v>61</v>
      </c>
      <c r="B5" s="224" t="s">
        <v>95</v>
      </c>
      <c r="C5" s="222" t="s">
        <v>101</v>
      </c>
      <c r="D5" s="136" t="s">
        <v>100</v>
      </c>
      <c r="E5" s="136" t="s">
        <v>97</v>
      </c>
      <c r="F5" s="136" t="s">
        <v>112</v>
      </c>
      <c r="G5" s="137">
        <v>0.6</v>
      </c>
      <c r="H5" s="224" t="s">
        <v>110</v>
      </c>
      <c r="I5" s="227">
        <v>0.27</v>
      </c>
    </row>
    <row r="6" spans="1:9" ht="40.5" customHeight="1">
      <c r="A6" s="225"/>
      <c r="B6" s="225"/>
      <c r="C6" s="223"/>
      <c r="D6" s="138" t="s">
        <v>107</v>
      </c>
      <c r="E6" s="138" t="s">
        <v>103</v>
      </c>
      <c r="F6" s="138" t="s">
        <v>105</v>
      </c>
      <c r="G6" s="139">
        <v>2</v>
      </c>
      <c r="H6" s="225"/>
      <c r="I6" s="228"/>
    </row>
    <row r="7" spans="1:9" ht="53.25" customHeight="1" thickBot="1">
      <c r="A7" s="226"/>
      <c r="B7" s="226"/>
      <c r="C7" s="141" t="s">
        <v>99</v>
      </c>
      <c r="D7" s="141" t="s">
        <v>104</v>
      </c>
      <c r="E7" s="140" t="s">
        <v>98</v>
      </c>
      <c r="F7" s="140" t="s">
        <v>106</v>
      </c>
      <c r="G7" s="142">
        <v>0</v>
      </c>
      <c r="H7" s="226"/>
      <c r="I7" s="229"/>
    </row>
  </sheetData>
  <sheetProtection/>
  <mergeCells count="6">
    <mergeCell ref="A2:I2"/>
    <mergeCell ref="C5:C6"/>
    <mergeCell ref="B5:B7"/>
    <mergeCell ref="A5:A7"/>
    <mergeCell ref="H5:H7"/>
    <mergeCell ref="I5:I7"/>
  </mergeCells>
  <printOptions/>
  <pageMargins left="0.31496062992125984" right="0.31496062992125984" top="0.5511811023622047" bottom="0.5511811023622047" header="0.31496062992125984" footer="0.31496062992125984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6">
      <selection activeCell="A1" sqref="A1:M27"/>
    </sheetView>
  </sheetViews>
  <sheetFormatPr defaultColWidth="11.421875" defaultRowHeight="12.75"/>
  <cols>
    <col min="3" max="3" width="13.57421875" style="0" customWidth="1"/>
    <col min="7" max="7" width="12.8515625" style="0" bestFit="1" customWidth="1"/>
    <col min="8" max="8" width="12.7109375" style="0" bestFit="1" customWidth="1"/>
    <col min="9" max="9" width="11.00390625" style="0" bestFit="1" customWidth="1"/>
    <col min="10" max="10" width="11.28125" style="0" customWidth="1"/>
    <col min="11" max="11" width="11.57421875" style="65" customWidth="1"/>
    <col min="12" max="12" width="10.57421875" style="0" customWidth="1"/>
    <col min="13" max="13" width="13.57421875" style="0" customWidth="1"/>
    <col min="14" max="14" width="5.28125" style="0" customWidth="1"/>
    <col min="15" max="16" width="12.00390625" style="0" customWidth="1"/>
  </cols>
  <sheetData>
    <row r="1" spans="1:13" ht="16.5" customHeight="1">
      <c r="A1" s="284" t="s">
        <v>113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16.5" customHeight="1">
      <c r="A2" s="212" t="s">
        <v>114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1:12" s="37" customFormat="1" ht="12.75">
      <c r="K3" s="144"/>
      <c r="L3" s="145">
        <v>0.7</v>
      </c>
    </row>
    <row r="4" s="37" customFormat="1" ht="7.5" customHeight="1">
      <c r="K4" s="144"/>
    </row>
    <row r="5" spans="3:11" s="37" customFormat="1" ht="9" customHeight="1" thickBot="1">
      <c r="C5" s="144"/>
      <c r="K5" s="144"/>
    </row>
    <row r="6" spans="1:13" ht="45.75" thickBot="1">
      <c r="A6" s="285" t="s">
        <v>115</v>
      </c>
      <c r="B6" s="286"/>
      <c r="C6" s="146" t="s">
        <v>116</v>
      </c>
      <c r="D6" s="287" t="s">
        <v>117</v>
      </c>
      <c r="E6" s="288"/>
      <c r="F6" s="288"/>
      <c r="G6" s="289"/>
      <c r="H6" s="147" t="s">
        <v>118</v>
      </c>
      <c r="I6" s="148" t="s">
        <v>119</v>
      </c>
      <c r="J6" s="146" t="s">
        <v>120</v>
      </c>
      <c r="K6" s="149" t="s">
        <v>121</v>
      </c>
      <c r="L6" s="150" t="s">
        <v>122</v>
      </c>
      <c r="M6" s="151" t="s">
        <v>123</v>
      </c>
    </row>
    <row r="7" spans="1:13" ht="13.5" customHeight="1">
      <c r="A7" s="290" t="s">
        <v>61</v>
      </c>
      <c r="B7" s="291"/>
      <c r="C7" s="261">
        <v>0.2</v>
      </c>
      <c r="D7" s="263" t="s">
        <v>124</v>
      </c>
      <c r="E7" s="263"/>
      <c r="F7" s="263"/>
      <c r="G7" s="263"/>
      <c r="H7" s="152">
        <v>0.2</v>
      </c>
      <c r="I7" s="153">
        <v>4</v>
      </c>
      <c r="J7" s="294">
        <f>(H7*I7)+(H8*I8)+(H9*I9)+(H10*I10)</f>
        <v>3.1</v>
      </c>
      <c r="K7" s="261">
        <f>J7*C7</f>
        <v>0.6200000000000001</v>
      </c>
      <c r="L7" s="266">
        <f>(5*C7)*$L$3</f>
        <v>0.7</v>
      </c>
      <c r="M7" s="236" t="str">
        <f>IF(K7&lt;L7,$K$27,$I$27)</f>
        <v>SEGUIMIENTO REQUERIDO</v>
      </c>
    </row>
    <row r="8" spans="1:13" ht="13.5" customHeight="1">
      <c r="A8" s="292"/>
      <c r="B8" s="293"/>
      <c r="C8" s="262"/>
      <c r="D8" s="238" t="s">
        <v>125</v>
      </c>
      <c r="E8" s="238"/>
      <c r="F8" s="238"/>
      <c r="G8" s="238"/>
      <c r="H8" s="154">
        <v>0.3</v>
      </c>
      <c r="I8" s="155">
        <v>3</v>
      </c>
      <c r="J8" s="295"/>
      <c r="K8" s="262"/>
      <c r="L8" s="267"/>
      <c r="M8" s="237"/>
    </row>
    <row r="9" spans="1:13" ht="13.5" customHeight="1">
      <c r="A9" s="292"/>
      <c r="B9" s="293"/>
      <c r="C9" s="262"/>
      <c r="D9" s="254" t="s">
        <v>126</v>
      </c>
      <c r="E9" s="255"/>
      <c r="F9" s="255"/>
      <c r="G9" s="256"/>
      <c r="H9" s="154">
        <v>0.2</v>
      </c>
      <c r="I9" s="155">
        <v>4</v>
      </c>
      <c r="J9" s="295"/>
      <c r="K9" s="262"/>
      <c r="L9" s="267"/>
      <c r="M9" s="237"/>
    </row>
    <row r="10" spans="1:13" ht="13.5" customHeight="1" thickBot="1">
      <c r="A10" s="292"/>
      <c r="B10" s="293"/>
      <c r="C10" s="262"/>
      <c r="D10" s="275" t="s">
        <v>127</v>
      </c>
      <c r="E10" s="276"/>
      <c r="F10" s="276"/>
      <c r="G10" s="277"/>
      <c r="H10" s="154">
        <v>0.3</v>
      </c>
      <c r="I10" s="155">
        <v>2</v>
      </c>
      <c r="J10" s="295"/>
      <c r="K10" s="262"/>
      <c r="L10" s="267"/>
      <c r="M10" s="237"/>
    </row>
    <row r="11" spans="1:13" ht="13.5" customHeight="1">
      <c r="A11" s="239" t="s">
        <v>62</v>
      </c>
      <c r="B11" s="240"/>
      <c r="C11" s="278">
        <v>0.1</v>
      </c>
      <c r="D11" s="245" t="s">
        <v>128</v>
      </c>
      <c r="E11" s="246"/>
      <c r="F11" s="246"/>
      <c r="G11" s="247"/>
      <c r="H11" s="156">
        <v>0.25</v>
      </c>
      <c r="I11" s="157">
        <v>5</v>
      </c>
      <c r="J11" s="280">
        <f>(H11*I11)+(H12*I12)+(H13*I13)+(H14*I14)</f>
        <v>3.75</v>
      </c>
      <c r="K11" s="278">
        <f>J11*C11</f>
        <v>0.375</v>
      </c>
      <c r="L11" s="282">
        <f>(5*C11)*$L$3</f>
        <v>0.35</v>
      </c>
      <c r="M11" s="252" t="str">
        <f>IF(K11&lt;L11,$K$27,$I$27)</f>
        <v>APROBADO</v>
      </c>
    </row>
    <row r="12" spans="1:13" ht="13.5" customHeight="1">
      <c r="A12" s="241"/>
      <c r="B12" s="242"/>
      <c r="C12" s="279"/>
      <c r="D12" s="230" t="s">
        <v>129</v>
      </c>
      <c r="E12" s="231"/>
      <c r="F12" s="231"/>
      <c r="G12" s="232"/>
      <c r="H12" s="158">
        <v>0.25</v>
      </c>
      <c r="I12" s="159">
        <v>4</v>
      </c>
      <c r="J12" s="281"/>
      <c r="K12" s="279"/>
      <c r="L12" s="283"/>
      <c r="M12" s="253"/>
    </row>
    <row r="13" spans="1:14" ht="13.5" customHeight="1">
      <c r="A13" s="241"/>
      <c r="B13" s="242"/>
      <c r="C13" s="279"/>
      <c r="D13" s="230" t="s">
        <v>130</v>
      </c>
      <c r="E13" s="231"/>
      <c r="F13" s="231"/>
      <c r="G13" s="232"/>
      <c r="H13" s="158">
        <v>0.25</v>
      </c>
      <c r="I13" s="159">
        <v>3</v>
      </c>
      <c r="J13" s="281"/>
      <c r="K13" s="279"/>
      <c r="L13" s="283"/>
      <c r="M13" s="253"/>
      <c r="N13" t="s">
        <v>131</v>
      </c>
    </row>
    <row r="14" spans="1:13" ht="13.5" customHeight="1" thickBot="1">
      <c r="A14" s="241"/>
      <c r="B14" s="242"/>
      <c r="C14" s="279"/>
      <c r="D14" s="230" t="s">
        <v>132</v>
      </c>
      <c r="E14" s="231"/>
      <c r="F14" s="231"/>
      <c r="G14" s="232"/>
      <c r="H14" s="158">
        <v>0.25</v>
      </c>
      <c r="I14" s="159">
        <v>3</v>
      </c>
      <c r="J14" s="281"/>
      <c r="K14" s="279"/>
      <c r="L14" s="283"/>
      <c r="M14" s="253"/>
    </row>
    <row r="15" spans="1:13" ht="13.5" customHeight="1">
      <c r="A15" s="257" t="s">
        <v>63</v>
      </c>
      <c r="B15" s="258"/>
      <c r="C15" s="261">
        <v>0.2</v>
      </c>
      <c r="D15" s="268" t="s">
        <v>133</v>
      </c>
      <c r="E15" s="269"/>
      <c r="F15" s="269"/>
      <c r="G15" s="270"/>
      <c r="H15" s="152">
        <v>0.2</v>
      </c>
      <c r="I15" s="153">
        <v>2</v>
      </c>
      <c r="J15" s="264">
        <f>(H15*I15)+(H16*I16)+(H17*I17)+(H18*I18)</f>
        <v>2.7</v>
      </c>
      <c r="K15" s="271">
        <f>J15*C15</f>
        <v>0.54</v>
      </c>
      <c r="L15" s="273">
        <f>(5*C15)*$L$3</f>
        <v>0.7</v>
      </c>
      <c r="M15" s="236" t="str">
        <f>IF(K15&lt;L15,$K$27,$I$27)</f>
        <v>SEGUIMIENTO REQUERIDO</v>
      </c>
    </row>
    <row r="16" spans="1:13" ht="13.5" customHeight="1">
      <c r="A16" s="259"/>
      <c r="B16" s="260"/>
      <c r="C16" s="262"/>
      <c r="D16" s="254" t="s">
        <v>134</v>
      </c>
      <c r="E16" s="255"/>
      <c r="F16" s="255"/>
      <c r="G16" s="256"/>
      <c r="H16" s="154">
        <v>0.3</v>
      </c>
      <c r="I16" s="155">
        <v>3</v>
      </c>
      <c r="J16" s="265"/>
      <c r="K16" s="272"/>
      <c r="L16" s="274"/>
      <c r="M16" s="237"/>
    </row>
    <row r="17" spans="1:13" ht="13.5" customHeight="1">
      <c r="A17" s="259"/>
      <c r="B17" s="260"/>
      <c r="C17" s="262"/>
      <c r="D17" s="254" t="s">
        <v>135</v>
      </c>
      <c r="E17" s="255"/>
      <c r="F17" s="255"/>
      <c r="G17" s="256"/>
      <c r="H17" s="154">
        <v>0.2</v>
      </c>
      <c r="I17" s="155">
        <v>3</v>
      </c>
      <c r="J17" s="265"/>
      <c r="K17" s="272"/>
      <c r="L17" s="274"/>
      <c r="M17" s="237"/>
    </row>
    <row r="18" spans="1:13" ht="13.5" customHeight="1" thickBot="1">
      <c r="A18" s="259"/>
      <c r="B18" s="260"/>
      <c r="C18" s="262"/>
      <c r="D18" s="254" t="s">
        <v>136</v>
      </c>
      <c r="E18" s="255"/>
      <c r="F18" s="255"/>
      <c r="G18" s="256"/>
      <c r="H18" s="154">
        <v>0.2</v>
      </c>
      <c r="I18" s="155">
        <v>4</v>
      </c>
      <c r="J18" s="265"/>
      <c r="K18" s="272"/>
      <c r="L18" s="274"/>
      <c r="M18" s="237"/>
    </row>
    <row r="19" spans="1:13" ht="13.5" customHeight="1">
      <c r="A19" s="257" t="s">
        <v>64</v>
      </c>
      <c r="B19" s="258"/>
      <c r="C19" s="261">
        <v>0.2</v>
      </c>
      <c r="D19" s="263" t="s">
        <v>127</v>
      </c>
      <c r="E19" s="263"/>
      <c r="F19" s="263"/>
      <c r="G19" s="263"/>
      <c r="H19" s="152">
        <v>0.35</v>
      </c>
      <c r="I19" s="160">
        <v>3</v>
      </c>
      <c r="J19" s="264">
        <f>(H19*I19)+(H20*I20)+(H21*I21)</f>
        <v>2.9999999999999996</v>
      </c>
      <c r="K19" s="261">
        <f>J19*C19</f>
        <v>0.6</v>
      </c>
      <c r="L19" s="266">
        <f>(5*C19)*$L$3</f>
        <v>0.7</v>
      </c>
      <c r="M19" s="236" t="str">
        <f>IF(K19&lt;L19,$K$27,$I$27)</f>
        <v>SEGUIMIENTO REQUERIDO</v>
      </c>
    </row>
    <row r="20" spans="1:13" ht="13.5" customHeight="1">
      <c r="A20" s="259"/>
      <c r="B20" s="260"/>
      <c r="C20" s="262"/>
      <c r="D20" s="238" t="s">
        <v>137</v>
      </c>
      <c r="E20" s="238"/>
      <c r="F20" s="238"/>
      <c r="G20" s="238"/>
      <c r="H20" s="154">
        <v>0.3</v>
      </c>
      <c r="I20" s="155">
        <v>3</v>
      </c>
      <c r="J20" s="265"/>
      <c r="K20" s="262"/>
      <c r="L20" s="267"/>
      <c r="M20" s="237"/>
    </row>
    <row r="21" spans="1:13" ht="13.5" customHeight="1" thickBot="1">
      <c r="A21" s="259"/>
      <c r="B21" s="260"/>
      <c r="C21" s="262"/>
      <c r="D21" s="238" t="s">
        <v>138</v>
      </c>
      <c r="E21" s="238"/>
      <c r="F21" s="238"/>
      <c r="G21" s="238"/>
      <c r="H21" s="154">
        <v>0.35</v>
      </c>
      <c r="I21" s="155">
        <v>3</v>
      </c>
      <c r="J21" s="265"/>
      <c r="K21" s="262"/>
      <c r="L21" s="267"/>
      <c r="M21" s="237"/>
    </row>
    <row r="22" spans="1:13" ht="13.5" customHeight="1">
      <c r="A22" s="239" t="s">
        <v>65</v>
      </c>
      <c r="B22" s="240"/>
      <c r="C22" s="243">
        <v>0.3</v>
      </c>
      <c r="D22" s="245" t="s">
        <v>139</v>
      </c>
      <c r="E22" s="246"/>
      <c r="F22" s="246"/>
      <c r="G22" s="247"/>
      <c r="H22" s="156">
        <v>0.35</v>
      </c>
      <c r="I22" s="157">
        <v>4</v>
      </c>
      <c r="J22" s="248">
        <f>(H22*I22)+(H23*I23)+(H24*I24)</f>
        <v>3.6499999999999995</v>
      </c>
      <c r="K22" s="243">
        <f>J22*C22</f>
        <v>1.0949999999999998</v>
      </c>
      <c r="L22" s="250">
        <f>(5*C22)*$L$3</f>
        <v>1.0499999999999998</v>
      </c>
      <c r="M22" s="252" t="str">
        <f>IF(K22&lt;L22,$K$27,$I$27)</f>
        <v>APROBADO</v>
      </c>
    </row>
    <row r="23" spans="1:13" ht="13.5" customHeight="1">
      <c r="A23" s="241"/>
      <c r="B23" s="242"/>
      <c r="C23" s="244"/>
      <c r="D23" s="230" t="s">
        <v>140</v>
      </c>
      <c r="E23" s="231"/>
      <c r="F23" s="231"/>
      <c r="G23" s="232"/>
      <c r="H23" s="158">
        <v>0.35</v>
      </c>
      <c r="I23" s="159">
        <v>3</v>
      </c>
      <c r="J23" s="249"/>
      <c r="K23" s="244"/>
      <c r="L23" s="251"/>
      <c r="M23" s="253"/>
    </row>
    <row r="24" spans="1:14" ht="13.5" customHeight="1" thickBot="1">
      <c r="A24" s="241"/>
      <c r="B24" s="242"/>
      <c r="C24" s="244"/>
      <c r="D24" s="230" t="s">
        <v>141</v>
      </c>
      <c r="E24" s="231"/>
      <c r="F24" s="231"/>
      <c r="G24" s="232"/>
      <c r="H24" s="158">
        <v>0.3</v>
      </c>
      <c r="I24" s="159">
        <v>4</v>
      </c>
      <c r="J24" s="249"/>
      <c r="K24" s="244"/>
      <c r="L24" s="251"/>
      <c r="M24" s="253"/>
      <c r="N24" t="s">
        <v>131</v>
      </c>
    </row>
    <row r="25" spans="1:13" ht="33.75" customHeight="1" thickBot="1">
      <c r="A25" s="233" t="s">
        <v>142</v>
      </c>
      <c r="B25" s="234"/>
      <c r="C25" s="234"/>
      <c r="D25" s="234"/>
      <c r="E25" s="234"/>
      <c r="F25" s="234"/>
      <c r="G25" s="234"/>
      <c r="H25" s="234"/>
      <c r="I25" s="234"/>
      <c r="J25" s="235"/>
      <c r="K25" s="161">
        <f>SUM(K7:K24)</f>
        <v>3.23</v>
      </c>
      <c r="L25" s="161">
        <f>SUM(L7:L24)</f>
        <v>3.4999999999999996</v>
      </c>
      <c r="M25" s="162" t="str">
        <f>IF(K25&lt;L25,$K$27,$I$27)</f>
        <v>SEGUIMIENTO REQUERIDO</v>
      </c>
    </row>
    <row r="26" spans="1:13" ht="15">
      <c r="A26" s="163"/>
      <c r="B26" s="163"/>
      <c r="C26" s="163"/>
      <c r="D26" s="163"/>
      <c r="E26" s="163"/>
      <c r="F26" s="163"/>
      <c r="G26" s="163"/>
      <c r="H26" s="164"/>
      <c r="I26" s="163"/>
      <c r="J26" s="163"/>
      <c r="K26" s="164"/>
      <c r="L26" s="163"/>
      <c r="M26" s="163"/>
    </row>
    <row r="27" spans="1:13" ht="15">
      <c r="A27" s="163"/>
      <c r="B27" s="163"/>
      <c r="C27" s="163"/>
      <c r="D27" s="163"/>
      <c r="E27" s="163"/>
      <c r="F27" s="163"/>
      <c r="G27" s="163"/>
      <c r="H27" s="163"/>
      <c r="I27" s="165" t="s">
        <v>143</v>
      </c>
      <c r="J27" s="163"/>
      <c r="K27" s="166" t="s">
        <v>144</v>
      </c>
      <c r="L27" s="163"/>
      <c r="M27" s="163"/>
    </row>
    <row r="28" spans="1:13" ht="1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8"/>
      <c r="L28" s="167"/>
      <c r="M28" s="167"/>
    </row>
    <row r="29" spans="1:13" ht="1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8"/>
      <c r="L29" s="167"/>
      <c r="M29" s="167"/>
    </row>
  </sheetData>
  <sheetProtection/>
  <mergeCells count="53">
    <mergeCell ref="A1:M1"/>
    <mergeCell ref="A2:M2"/>
    <mergeCell ref="A6:B6"/>
    <mergeCell ref="D6:G6"/>
    <mergeCell ref="A7:B10"/>
    <mergeCell ref="C7:C10"/>
    <mergeCell ref="D7:G7"/>
    <mergeCell ref="J7:J10"/>
    <mergeCell ref="K7:K10"/>
    <mergeCell ref="L7:L10"/>
    <mergeCell ref="M7:M10"/>
    <mergeCell ref="D8:G8"/>
    <mergeCell ref="D9:G9"/>
    <mergeCell ref="D10:G10"/>
    <mergeCell ref="A11:B14"/>
    <mergeCell ref="C11:C14"/>
    <mergeCell ref="D11:G11"/>
    <mergeCell ref="J11:J14"/>
    <mergeCell ref="K11:K14"/>
    <mergeCell ref="L11:L14"/>
    <mergeCell ref="M11:M14"/>
    <mergeCell ref="D12:G12"/>
    <mergeCell ref="D13:G13"/>
    <mergeCell ref="D14:G14"/>
    <mergeCell ref="A15:B18"/>
    <mergeCell ref="C15:C18"/>
    <mergeCell ref="D15:G15"/>
    <mergeCell ref="J15:J18"/>
    <mergeCell ref="K15:K18"/>
    <mergeCell ref="L15:L18"/>
    <mergeCell ref="A19:B21"/>
    <mergeCell ref="C19:C21"/>
    <mergeCell ref="D19:G19"/>
    <mergeCell ref="J19:J21"/>
    <mergeCell ref="K19:K21"/>
    <mergeCell ref="L19:L21"/>
    <mergeCell ref="K22:K24"/>
    <mergeCell ref="L22:L24"/>
    <mergeCell ref="M22:M24"/>
    <mergeCell ref="M15:M18"/>
    <mergeCell ref="D16:G16"/>
    <mergeCell ref="D17:G17"/>
    <mergeCell ref="D18:G18"/>
    <mergeCell ref="D23:G23"/>
    <mergeCell ref="D24:G24"/>
    <mergeCell ref="A25:J25"/>
    <mergeCell ref="M19:M21"/>
    <mergeCell ref="D20:G20"/>
    <mergeCell ref="D21:G21"/>
    <mergeCell ref="A22:B24"/>
    <mergeCell ref="C22:C24"/>
    <mergeCell ref="D22:G22"/>
    <mergeCell ref="J22:J24"/>
  </mergeCells>
  <printOptions/>
  <pageMargins left="0.1968503937007874" right="0.1968503937007874" top="0.1968503937007874" bottom="0.1968503937007874" header="0" footer="0"/>
  <pageSetup horizontalDpi="300" verticalDpi="300" orientation="landscape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K10"/>
  <sheetViews>
    <sheetView zoomScalePageLayoutView="0" workbookViewId="0" topLeftCell="A16">
      <selection activeCell="N32" sqref="N32"/>
    </sheetView>
  </sheetViews>
  <sheetFormatPr defaultColWidth="11.421875" defaultRowHeight="12.75"/>
  <cols>
    <col min="1" max="1" width="3.7109375" style="0" customWidth="1"/>
    <col min="4" max="4" width="28.8515625" style="0" customWidth="1"/>
  </cols>
  <sheetData>
    <row r="4" spans="2:11" ht="30">
      <c r="B4" s="299" t="s">
        <v>145</v>
      </c>
      <c r="C4" s="300"/>
      <c r="D4" s="301"/>
      <c r="E4" s="169" t="s">
        <v>146</v>
      </c>
      <c r="F4" s="170" t="s">
        <v>147</v>
      </c>
      <c r="G4" s="167"/>
      <c r="H4" s="167"/>
      <c r="I4" s="167"/>
      <c r="J4" s="167"/>
      <c r="K4" s="167"/>
    </row>
    <row r="5" spans="2:11" ht="15" customHeight="1">
      <c r="B5" s="302" t="s">
        <v>61</v>
      </c>
      <c r="C5" s="303"/>
      <c r="D5" s="304"/>
      <c r="E5" s="171">
        <f>'[1]Hoja de Puntuación'!K7</f>
        <v>0.6200000000000001</v>
      </c>
      <c r="F5" s="171">
        <f>'[1]Hoja de Puntuación'!L7</f>
        <v>0.7</v>
      </c>
      <c r="G5" s="167"/>
      <c r="H5" s="167"/>
      <c r="I5" s="167"/>
      <c r="J5" s="167"/>
      <c r="K5" s="167"/>
    </row>
    <row r="6" spans="2:11" ht="16.5" customHeight="1">
      <c r="B6" s="305" t="s">
        <v>62</v>
      </c>
      <c r="C6" s="306"/>
      <c r="D6" s="307"/>
      <c r="E6" s="172">
        <f>'[1]Hoja de Puntuación'!K11</f>
        <v>0.375</v>
      </c>
      <c r="F6" s="172">
        <f>'[1]Hoja de Puntuación'!L11</f>
        <v>0.35</v>
      </c>
      <c r="G6" s="167"/>
      <c r="H6" s="167"/>
      <c r="I6" s="167"/>
      <c r="J6" s="167"/>
      <c r="K6" s="167"/>
    </row>
    <row r="7" spans="2:11" ht="18" customHeight="1">
      <c r="B7" s="302" t="s">
        <v>63</v>
      </c>
      <c r="C7" s="303"/>
      <c r="D7" s="304"/>
      <c r="E7" s="171">
        <f>'[1]Hoja de Puntuación'!K15</f>
        <v>0.54</v>
      </c>
      <c r="F7" s="171">
        <f>'[1]Hoja de Puntuación'!L15</f>
        <v>0.7</v>
      </c>
      <c r="G7" s="167"/>
      <c r="H7" s="168" t="s">
        <v>148</v>
      </c>
      <c r="I7" s="167"/>
      <c r="J7" s="167"/>
      <c r="K7" s="167"/>
    </row>
    <row r="8" spans="2:11" ht="16.5" customHeight="1">
      <c r="B8" s="302" t="s">
        <v>64</v>
      </c>
      <c r="C8" s="303"/>
      <c r="D8" s="304"/>
      <c r="E8" s="171">
        <f>'[1]Hoja de Puntuación'!K19</f>
        <v>0.6</v>
      </c>
      <c r="F8" s="171">
        <f>'[1]Hoja de Puntuación'!L19</f>
        <v>0.7</v>
      </c>
      <c r="G8" s="167"/>
      <c r="H8" s="168" t="s">
        <v>149</v>
      </c>
      <c r="I8" s="167"/>
      <c r="J8" s="167"/>
      <c r="K8" s="167"/>
    </row>
    <row r="9" spans="2:11" ht="17.25" customHeight="1" thickBot="1">
      <c r="B9" s="305" t="s">
        <v>150</v>
      </c>
      <c r="C9" s="306"/>
      <c r="D9" s="307"/>
      <c r="E9" s="173">
        <f>'[1]Hoja de Puntuación'!K22</f>
        <v>1.0949999999999998</v>
      </c>
      <c r="F9" s="173">
        <f>'[1]Hoja de Puntuación'!L22</f>
        <v>1.0499999999999998</v>
      </c>
      <c r="G9" s="167"/>
      <c r="H9" s="167"/>
      <c r="I9" s="167"/>
      <c r="J9" s="167"/>
      <c r="K9" s="167"/>
    </row>
    <row r="10" spans="2:11" ht="26.25" customHeight="1" thickBot="1">
      <c r="B10" s="296" t="s">
        <v>151</v>
      </c>
      <c r="C10" s="297"/>
      <c r="D10" s="298"/>
      <c r="E10" s="174">
        <f>SUM(E5:E9)</f>
        <v>3.23</v>
      </c>
      <c r="F10" s="175">
        <f>SUM(F5:F9)</f>
        <v>3.4999999999999996</v>
      </c>
      <c r="G10" s="176" t="str">
        <f>IF($E$10&lt;$F$10,$H$8,$H$7)</f>
        <v>Gestion empresarial requiere seguimiento</v>
      </c>
      <c r="H10" s="177"/>
      <c r="I10" s="178"/>
      <c r="J10" s="177"/>
      <c r="K10" s="167"/>
    </row>
  </sheetData>
  <sheetProtection/>
  <mergeCells count="7">
    <mergeCell ref="B10:D10"/>
    <mergeCell ref="B4:D4"/>
    <mergeCell ref="B5:D5"/>
    <mergeCell ref="B6:D6"/>
    <mergeCell ref="B7:D7"/>
    <mergeCell ref="B8:D8"/>
    <mergeCell ref="B9:D9"/>
  </mergeCells>
  <printOptions horizontalCentered="1" verticalCentered="1"/>
  <pageMargins left="0" right="0" top="0" bottom="0" header="0" footer="0"/>
  <pageSetup horizontalDpi="600" verticalDpi="6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32"/>
  <sheetViews>
    <sheetView showGridLines="0"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1" width="9.57421875" style="180" customWidth="1"/>
    <col min="2" max="2" width="23.8515625" style="198" customWidth="1"/>
    <col min="3" max="3" width="49.28125" style="198" customWidth="1"/>
    <col min="4" max="4" width="28.421875" style="198" customWidth="1"/>
    <col min="5" max="5" width="16.8515625" style="180" customWidth="1"/>
    <col min="6" max="6" width="13.7109375" style="180" customWidth="1"/>
    <col min="7" max="7" width="13.140625" style="180" bestFit="1" customWidth="1"/>
    <col min="8" max="8" width="10.8515625" style="180" customWidth="1"/>
    <col min="9" max="9" width="14.28125" style="180" customWidth="1"/>
    <col min="10" max="10" width="20.421875" style="199" customWidth="1"/>
    <col min="11" max="40" width="11.421875" style="179" customWidth="1"/>
    <col min="41" max="16384" width="11.421875" style="180" customWidth="1"/>
  </cols>
  <sheetData>
    <row r="1" spans="1:10" ht="11.25">
      <c r="A1" s="311" t="s">
        <v>152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1.25">
      <c r="A2" s="311"/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5" customHeight="1">
      <c r="A3" s="181"/>
      <c r="B3" s="182"/>
      <c r="C3" s="182"/>
      <c r="D3" s="182"/>
      <c r="E3" s="181"/>
      <c r="F3" s="181"/>
      <c r="G3" s="181"/>
      <c r="H3" s="181"/>
      <c r="I3" s="181"/>
      <c r="J3" s="182"/>
    </row>
    <row r="4" spans="1:40" s="185" customFormat="1" ht="18" customHeight="1">
      <c r="A4" s="312" t="s">
        <v>153</v>
      </c>
      <c r="B4" s="312" t="s">
        <v>154</v>
      </c>
      <c r="C4" s="312" t="s">
        <v>155</v>
      </c>
      <c r="D4" s="313" t="s">
        <v>156</v>
      </c>
      <c r="E4" s="312" t="s">
        <v>157</v>
      </c>
      <c r="F4" s="312"/>
      <c r="G4" s="183" t="s">
        <v>158</v>
      </c>
      <c r="H4" s="312" t="s">
        <v>159</v>
      </c>
      <c r="I4" s="312" t="s">
        <v>160</v>
      </c>
      <c r="J4" s="312" t="s">
        <v>161</v>
      </c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</row>
    <row r="5" spans="1:40" s="187" customFormat="1" ht="29.25" customHeight="1">
      <c r="A5" s="312"/>
      <c r="B5" s="312"/>
      <c r="C5" s="312"/>
      <c r="D5" s="313"/>
      <c r="E5" s="183" t="s">
        <v>162</v>
      </c>
      <c r="F5" s="183" t="s">
        <v>163</v>
      </c>
      <c r="G5" s="183" t="s">
        <v>164</v>
      </c>
      <c r="H5" s="312"/>
      <c r="I5" s="312"/>
      <c r="J5" s="312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</row>
    <row r="6" spans="1:40" s="187" customFormat="1" ht="69.75" customHeight="1">
      <c r="A6" s="188">
        <v>1</v>
      </c>
      <c r="B6" s="189"/>
      <c r="C6" s="190"/>
      <c r="D6" s="191"/>
      <c r="E6" s="192"/>
      <c r="F6" s="192"/>
      <c r="G6" s="192"/>
      <c r="H6" s="192"/>
      <c r="I6" s="192"/>
      <c r="J6" s="193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</row>
    <row r="7" spans="1:40" s="187" customFormat="1" ht="69.75" customHeight="1">
      <c r="A7" s="188">
        <v>2</v>
      </c>
      <c r="B7" s="191"/>
      <c r="C7" s="191"/>
      <c r="D7" s="191"/>
      <c r="E7" s="192"/>
      <c r="F7" s="192"/>
      <c r="G7" s="188"/>
      <c r="H7" s="192"/>
      <c r="I7" s="192"/>
      <c r="J7" s="189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</row>
    <row r="8" spans="1:40" s="187" customFormat="1" ht="69.75" customHeight="1">
      <c r="A8" s="188">
        <v>3</v>
      </c>
      <c r="B8" s="191"/>
      <c r="C8" s="191"/>
      <c r="D8" s="191"/>
      <c r="E8" s="192"/>
      <c r="F8" s="192"/>
      <c r="G8" s="188"/>
      <c r="H8" s="192"/>
      <c r="I8" s="192"/>
      <c r="J8" s="189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s="187" customFormat="1" ht="69.75" customHeight="1">
      <c r="A9" s="188">
        <v>4</v>
      </c>
      <c r="B9" s="191"/>
      <c r="C9" s="191"/>
      <c r="D9" s="191"/>
      <c r="E9" s="192"/>
      <c r="F9" s="192"/>
      <c r="G9" s="192"/>
      <c r="H9" s="192"/>
      <c r="I9" s="192"/>
      <c r="J9" s="189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</row>
    <row r="10" spans="1:40" s="187" customFormat="1" ht="69.75" customHeight="1">
      <c r="A10" s="308">
        <v>5</v>
      </c>
      <c r="B10" s="309"/>
      <c r="C10" s="191"/>
      <c r="D10" s="191"/>
      <c r="E10" s="192"/>
      <c r="F10" s="192"/>
      <c r="G10" s="192"/>
      <c r="H10" s="192"/>
      <c r="I10" s="194"/>
      <c r="J10" s="189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</row>
    <row r="11" spans="1:40" s="187" customFormat="1" ht="69.75" customHeight="1">
      <c r="A11" s="308"/>
      <c r="B11" s="310"/>
      <c r="C11" s="191"/>
      <c r="D11" s="191"/>
      <c r="E11" s="192"/>
      <c r="F11" s="192"/>
      <c r="G11" s="195"/>
      <c r="H11" s="195"/>
      <c r="I11" s="195"/>
      <c r="J11" s="191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</row>
    <row r="12" spans="2:10" s="184" customFormat="1" ht="11.25">
      <c r="B12" s="196"/>
      <c r="C12" s="196"/>
      <c r="D12" s="196"/>
      <c r="J12" s="196"/>
    </row>
    <row r="13" spans="2:10" s="184" customFormat="1" ht="11.25">
      <c r="B13" s="196"/>
      <c r="C13" s="196"/>
      <c r="D13" s="196"/>
      <c r="J13" s="196"/>
    </row>
    <row r="14" spans="2:10" s="184" customFormat="1" ht="11.25">
      <c r="B14" s="196"/>
      <c r="C14" s="196"/>
      <c r="D14" s="196"/>
      <c r="J14" s="196"/>
    </row>
    <row r="15" spans="2:10" s="184" customFormat="1" ht="11.25">
      <c r="B15" s="196"/>
      <c r="C15" s="196"/>
      <c r="D15" s="196"/>
      <c r="J15" s="196"/>
    </row>
    <row r="16" spans="2:10" s="184" customFormat="1" ht="11.25">
      <c r="B16" s="196"/>
      <c r="C16" s="196"/>
      <c r="D16" s="196"/>
      <c r="J16" s="196"/>
    </row>
    <row r="17" spans="2:10" s="184" customFormat="1" ht="11.25">
      <c r="B17" s="196"/>
      <c r="C17" s="196"/>
      <c r="D17" s="196"/>
      <c r="J17" s="196"/>
    </row>
    <row r="18" spans="2:10" s="184" customFormat="1" ht="11.25">
      <c r="B18" s="196"/>
      <c r="C18" s="196"/>
      <c r="D18" s="196"/>
      <c r="J18" s="196"/>
    </row>
    <row r="19" spans="2:10" s="184" customFormat="1" ht="11.25">
      <c r="B19" s="196"/>
      <c r="C19" s="196"/>
      <c r="D19" s="196"/>
      <c r="J19" s="196"/>
    </row>
    <row r="20" spans="2:10" s="184" customFormat="1" ht="11.25">
      <c r="B20" s="196"/>
      <c r="C20" s="196"/>
      <c r="D20" s="196"/>
      <c r="J20" s="196"/>
    </row>
    <row r="21" spans="2:10" s="184" customFormat="1" ht="11.25">
      <c r="B21" s="196"/>
      <c r="C21" s="196"/>
      <c r="D21" s="196"/>
      <c r="J21" s="196"/>
    </row>
    <row r="22" spans="2:10" s="184" customFormat="1" ht="11.25">
      <c r="B22" s="196"/>
      <c r="C22" s="196"/>
      <c r="D22" s="196"/>
      <c r="J22" s="196"/>
    </row>
    <row r="23" spans="2:10" s="184" customFormat="1" ht="11.25">
      <c r="B23" s="196"/>
      <c r="C23" s="196"/>
      <c r="D23" s="196"/>
      <c r="J23" s="196"/>
    </row>
    <row r="24" spans="2:10" s="184" customFormat="1" ht="11.25">
      <c r="B24" s="196"/>
      <c r="C24" s="196"/>
      <c r="D24" s="196"/>
      <c r="J24" s="196"/>
    </row>
    <row r="25" spans="2:10" s="184" customFormat="1" ht="11.25">
      <c r="B25" s="196"/>
      <c r="C25" s="196"/>
      <c r="D25" s="196"/>
      <c r="J25" s="196"/>
    </row>
    <row r="26" spans="2:10" s="184" customFormat="1" ht="11.25">
      <c r="B26" s="196"/>
      <c r="C26" s="196"/>
      <c r="D26" s="196"/>
      <c r="J26" s="196"/>
    </row>
    <row r="27" spans="2:10" s="184" customFormat="1" ht="11.25">
      <c r="B27" s="196"/>
      <c r="C27" s="196"/>
      <c r="D27" s="196"/>
      <c r="J27" s="196"/>
    </row>
    <row r="28" spans="2:10" s="184" customFormat="1" ht="11.25">
      <c r="B28" s="196"/>
      <c r="C28" s="196"/>
      <c r="D28" s="196"/>
      <c r="J28" s="196"/>
    </row>
    <row r="29" spans="2:10" s="179" customFormat="1" ht="11.25">
      <c r="B29" s="197"/>
      <c r="C29" s="197"/>
      <c r="D29" s="197"/>
      <c r="J29" s="197"/>
    </row>
    <row r="30" spans="2:10" s="179" customFormat="1" ht="11.25">
      <c r="B30" s="197"/>
      <c r="C30" s="197"/>
      <c r="D30" s="197"/>
      <c r="J30" s="197"/>
    </row>
    <row r="31" spans="2:10" s="179" customFormat="1" ht="11.25">
      <c r="B31" s="197"/>
      <c r="C31" s="197"/>
      <c r="D31" s="197"/>
      <c r="J31" s="197"/>
    </row>
    <row r="32" spans="2:10" s="179" customFormat="1" ht="11.25">
      <c r="B32" s="197"/>
      <c r="C32" s="197"/>
      <c r="D32" s="197"/>
      <c r="J32" s="197"/>
    </row>
    <row r="33" spans="2:10" s="179" customFormat="1" ht="11.25">
      <c r="B33" s="197"/>
      <c r="C33" s="197"/>
      <c r="D33" s="197"/>
      <c r="J33" s="197"/>
    </row>
    <row r="34" spans="2:10" s="179" customFormat="1" ht="11.25">
      <c r="B34" s="197"/>
      <c r="C34" s="197"/>
      <c r="D34" s="197"/>
      <c r="J34" s="197"/>
    </row>
    <row r="35" spans="2:10" s="179" customFormat="1" ht="11.25">
      <c r="B35" s="197"/>
      <c r="C35" s="197"/>
      <c r="D35" s="197"/>
      <c r="J35" s="197"/>
    </row>
    <row r="36" spans="2:10" s="179" customFormat="1" ht="11.25">
      <c r="B36" s="197"/>
      <c r="C36" s="197"/>
      <c r="D36" s="197"/>
      <c r="J36" s="197"/>
    </row>
    <row r="37" spans="2:10" s="179" customFormat="1" ht="11.25">
      <c r="B37" s="197"/>
      <c r="C37" s="197"/>
      <c r="D37" s="197"/>
      <c r="J37" s="197"/>
    </row>
    <row r="38" spans="2:10" s="179" customFormat="1" ht="11.25">
      <c r="B38" s="197"/>
      <c r="C38" s="197"/>
      <c r="D38" s="197"/>
      <c r="J38" s="197"/>
    </row>
    <row r="39" spans="2:10" s="179" customFormat="1" ht="11.25">
      <c r="B39" s="197"/>
      <c r="C39" s="197"/>
      <c r="D39" s="197"/>
      <c r="J39" s="197"/>
    </row>
    <row r="40" spans="2:10" s="179" customFormat="1" ht="11.25">
      <c r="B40" s="197"/>
      <c r="C40" s="197"/>
      <c r="D40" s="197"/>
      <c r="J40" s="197"/>
    </row>
    <row r="41" spans="2:10" s="179" customFormat="1" ht="11.25">
      <c r="B41" s="197"/>
      <c r="C41" s="197"/>
      <c r="D41" s="197"/>
      <c r="J41" s="197"/>
    </row>
    <row r="42" spans="2:10" s="179" customFormat="1" ht="11.25">
      <c r="B42" s="197"/>
      <c r="C42" s="197"/>
      <c r="D42" s="197"/>
      <c r="J42" s="197"/>
    </row>
    <row r="43" spans="2:10" s="179" customFormat="1" ht="11.25">
      <c r="B43" s="197"/>
      <c r="C43" s="197"/>
      <c r="D43" s="197"/>
      <c r="J43" s="197"/>
    </row>
    <row r="44" spans="2:10" s="179" customFormat="1" ht="11.25">
      <c r="B44" s="197"/>
      <c r="C44" s="197"/>
      <c r="D44" s="197"/>
      <c r="J44" s="197"/>
    </row>
    <row r="45" spans="2:10" s="179" customFormat="1" ht="11.25">
      <c r="B45" s="197"/>
      <c r="C45" s="197"/>
      <c r="D45" s="197"/>
      <c r="J45" s="197"/>
    </row>
    <row r="46" spans="2:10" s="179" customFormat="1" ht="11.25">
      <c r="B46" s="197"/>
      <c r="C46" s="197"/>
      <c r="D46" s="197"/>
      <c r="J46" s="197"/>
    </row>
    <row r="47" spans="2:10" s="179" customFormat="1" ht="11.25">
      <c r="B47" s="197"/>
      <c r="C47" s="197"/>
      <c r="D47" s="197"/>
      <c r="J47" s="197"/>
    </row>
    <row r="48" spans="2:10" s="179" customFormat="1" ht="11.25">
      <c r="B48" s="197"/>
      <c r="C48" s="197"/>
      <c r="D48" s="197"/>
      <c r="J48" s="197"/>
    </row>
    <row r="49" spans="2:10" s="179" customFormat="1" ht="11.25">
      <c r="B49" s="197"/>
      <c r="C49" s="197"/>
      <c r="D49" s="197"/>
      <c r="J49" s="197"/>
    </row>
    <row r="50" spans="2:10" s="179" customFormat="1" ht="11.25">
      <c r="B50" s="197"/>
      <c r="C50" s="197"/>
      <c r="D50" s="197"/>
      <c r="J50" s="197"/>
    </row>
    <row r="51" spans="2:10" s="179" customFormat="1" ht="11.25">
      <c r="B51" s="197"/>
      <c r="C51" s="197"/>
      <c r="D51" s="197"/>
      <c r="J51" s="197"/>
    </row>
    <row r="52" spans="2:10" s="179" customFormat="1" ht="11.25">
      <c r="B52" s="197"/>
      <c r="C52" s="197"/>
      <c r="D52" s="197"/>
      <c r="J52" s="197"/>
    </row>
    <row r="53" spans="2:10" s="179" customFormat="1" ht="11.25">
      <c r="B53" s="197"/>
      <c r="C53" s="197"/>
      <c r="D53" s="197"/>
      <c r="J53" s="197"/>
    </row>
    <row r="54" spans="2:10" s="179" customFormat="1" ht="11.25">
      <c r="B54" s="197"/>
      <c r="C54" s="197"/>
      <c r="D54" s="197"/>
      <c r="J54" s="197"/>
    </row>
    <row r="55" spans="2:10" s="179" customFormat="1" ht="11.25">
      <c r="B55" s="197"/>
      <c r="C55" s="197"/>
      <c r="D55" s="197"/>
      <c r="J55" s="197"/>
    </row>
    <row r="56" spans="2:10" s="179" customFormat="1" ht="11.25">
      <c r="B56" s="197"/>
      <c r="C56" s="197"/>
      <c r="D56" s="197"/>
      <c r="J56" s="197"/>
    </row>
    <row r="57" spans="2:10" s="179" customFormat="1" ht="11.25">
      <c r="B57" s="197"/>
      <c r="C57" s="197"/>
      <c r="D57" s="197"/>
      <c r="J57" s="197"/>
    </row>
    <row r="58" spans="2:10" s="179" customFormat="1" ht="11.25">
      <c r="B58" s="197"/>
      <c r="C58" s="197"/>
      <c r="D58" s="197"/>
      <c r="J58" s="197"/>
    </row>
    <row r="59" spans="2:10" s="179" customFormat="1" ht="11.25">
      <c r="B59" s="197"/>
      <c r="C59" s="197"/>
      <c r="D59" s="197"/>
      <c r="J59" s="197"/>
    </row>
    <row r="60" spans="2:10" s="179" customFormat="1" ht="11.25">
      <c r="B60" s="197"/>
      <c r="C60" s="197"/>
      <c r="D60" s="197"/>
      <c r="J60" s="197"/>
    </row>
    <row r="61" spans="2:10" s="179" customFormat="1" ht="11.25">
      <c r="B61" s="197"/>
      <c r="C61" s="197"/>
      <c r="D61" s="197"/>
      <c r="J61" s="197"/>
    </row>
    <row r="62" spans="2:10" s="179" customFormat="1" ht="11.25">
      <c r="B62" s="197"/>
      <c r="C62" s="197"/>
      <c r="D62" s="197"/>
      <c r="J62" s="197"/>
    </row>
    <row r="63" spans="2:10" s="179" customFormat="1" ht="11.25">
      <c r="B63" s="197"/>
      <c r="C63" s="197"/>
      <c r="D63" s="197"/>
      <c r="J63" s="197"/>
    </row>
    <row r="64" spans="2:10" s="179" customFormat="1" ht="11.25">
      <c r="B64" s="197"/>
      <c r="C64" s="197"/>
      <c r="D64" s="197"/>
      <c r="J64" s="197"/>
    </row>
    <row r="65" spans="2:10" s="179" customFormat="1" ht="11.25">
      <c r="B65" s="197"/>
      <c r="C65" s="197"/>
      <c r="D65" s="197"/>
      <c r="J65" s="197"/>
    </row>
    <row r="66" spans="2:10" s="179" customFormat="1" ht="11.25">
      <c r="B66" s="197"/>
      <c r="C66" s="197"/>
      <c r="D66" s="197"/>
      <c r="J66" s="197"/>
    </row>
    <row r="67" spans="2:10" s="179" customFormat="1" ht="11.25">
      <c r="B67" s="197"/>
      <c r="C67" s="197"/>
      <c r="D67" s="197"/>
      <c r="J67" s="197"/>
    </row>
    <row r="68" spans="2:10" s="179" customFormat="1" ht="11.25">
      <c r="B68" s="197"/>
      <c r="C68" s="197"/>
      <c r="D68" s="197"/>
      <c r="J68" s="197"/>
    </row>
    <row r="69" spans="2:10" s="179" customFormat="1" ht="11.25">
      <c r="B69" s="197"/>
      <c r="C69" s="197"/>
      <c r="D69" s="197"/>
      <c r="J69" s="197"/>
    </row>
    <row r="70" spans="2:10" s="179" customFormat="1" ht="11.25">
      <c r="B70" s="197"/>
      <c r="C70" s="197"/>
      <c r="D70" s="197"/>
      <c r="J70" s="197"/>
    </row>
    <row r="71" spans="2:10" s="179" customFormat="1" ht="11.25">
      <c r="B71" s="197"/>
      <c r="C71" s="197"/>
      <c r="D71" s="197"/>
      <c r="J71" s="197"/>
    </row>
    <row r="72" spans="2:10" s="179" customFormat="1" ht="11.25">
      <c r="B72" s="197"/>
      <c r="C72" s="197"/>
      <c r="D72" s="197"/>
      <c r="J72" s="197"/>
    </row>
    <row r="73" spans="2:10" s="179" customFormat="1" ht="11.25">
      <c r="B73" s="197"/>
      <c r="C73" s="197"/>
      <c r="D73" s="197"/>
      <c r="J73" s="197"/>
    </row>
    <row r="74" spans="2:10" s="179" customFormat="1" ht="11.25">
      <c r="B74" s="197"/>
      <c r="C74" s="197"/>
      <c r="D74" s="197"/>
      <c r="J74" s="197"/>
    </row>
    <row r="75" spans="2:10" s="179" customFormat="1" ht="11.25">
      <c r="B75" s="197"/>
      <c r="C75" s="197"/>
      <c r="D75" s="197"/>
      <c r="J75" s="197"/>
    </row>
    <row r="76" spans="2:10" s="179" customFormat="1" ht="11.25">
      <c r="B76" s="197"/>
      <c r="C76" s="197"/>
      <c r="D76" s="197"/>
      <c r="J76" s="197"/>
    </row>
    <row r="77" spans="2:10" s="179" customFormat="1" ht="11.25">
      <c r="B77" s="197"/>
      <c r="C77" s="197"/>
      <c r="D77" s="197"/>
      <c r="J77" s="197"/>
    </row>
    <row r="78" spans="2:10" s="179" customFormat="1" ht="11.25">
      <c r="B78" s="197"/>
      <c r="C78" s="197"/>
      <c r="D78" s="197"/>
      <c r="J78" s="197"/>
    </row>
    <row r="79" spans="2:10" s="179" customFormat="1" ht="11.25">
      <c r="B79" s="197"/>
      <c r="C79" s="197"/>
      <c r="D79" s="197"/>
      <c r="J79" s="197"/>
    </row>
    <row r="80" spans="2:10" s="179" customFormat="1" ht="11.25">
      <c r="B80" s="197"/>
      <c r="C80" s="197"/>
      <c r="D80" s="197"/>
      <c r="J80" s="197"/>
    </row>
    <row r="81" spans="2:10" s="179" customFormat="1" ht="11.25">
      <c r="B81" s="197"/>
      <c r="C81" s="197"/>
      <c r="D81" s="197"/>
      <c r="J81" s="197"/>
    </row>
    <row r="82" spans="2:10" s="179" customFormat="1" ht="11.25">
      <c r="B82" s="197"/>
      <c r="C82" s="197"/>
      <c r="D82" s="197"/>
      <c r="J82" s="197"/>
    </row>
    <row r="83" spans="2:10" s="179" customFormat="1" ht="11.25">
      <c r="B83" s="197"/>
      <c r="C83" s="197"/>
      <c r="D83" s="197"/>
      <c r="J83" s="197"/>
    </row>
    <row r="84" spans="2:10" s="179" customFormat="1" ht="11.25">
      <c r="B84" s="197"/>
      <c r="C84" s="197"/>
      <c r="D84" s="197"/>
      <c r="J84" s="197"/>
    </row>
    <row r="85" spans="2:10" s="179" customFormat="1" ht="11.25">
      <c r="B85" s="197"/>
      <c r="C85" s="197"/>
      <c r="D85" s="197"/>
      <c r="J85" s="197"/>
    </row>
    <row r="86" spans="2:10" s="179" customFormat="1" ht="11.25">
      <c r="B86" s="197"/>
      <c r="C86" s="197"/>
      <c r="D86" s="197"/>
      <c r="J86" s="197"/>
    </row>
    <row r="87" spans="2:10" s="179" customFormat="1" ht="11.25">
      <c r="B87" s="197"/>
      <c r="C87" s="197"/>
      <c r="D87" s="197"/>
      <c r="J87" s="197"/>
    </row>
    <row r="88" spans="2:10" s="179" customFormat="1" ht="11.25">
      <c r="B88" s="197"/>
      <c r="C88" s="197"/>
      <c r="D88" s="197"/>
      <c r="J88" s="197"/>
    </row>
    <row r="89" spans="2:10" s="179" customFormat="1" ht="11.25">
      <c r="B89" s="197"/>
      <c r="C89" s="197"/>
      <c r="D89" s="197"/>
      <c r="J89" s="197"/>
    </row>
    <row r="90" spans="2:10" s="179" customFormat="1" ht="11.25">
      <c r="B90" s="197"/>
      <c r="C90" s="197"/>
      <c r="D90" s="197"/>
      <c r="J90" s="197"/>
    </row>
    <row r="91" spans="2:10" s="179" customFormat="1" ht="11.25">
      <c r="B91" s="197"/>
      <c r="C91" s="197"/>
      <c r="D91" s="197"/>
      <c r="J91" s="197"/>
    </row>
    <row r="92" spans="2:10" s="179" customFormat="1" ht="11.25">
      <c r="B92" s="197"/>
      <c r="C92" s="197"/>
      <c r="D92" s="197"/>
      <c r="J92" s="197"/>
    </row>
    <row r="93" spans="2:10" s="179" customFormat="1" ht="11.25">
      <c r="B93" s="197"/>
      <c r="C93" s="197"/>
      <c r="D93" s="197"/>
      <c r="J93" s="197"/>
    </row>
    <row r="94" spans="2:10" s="179" customFormat="1" ht="11.25">
      <c r="B94" s="197"/>
      <c r="C94" s="197"/>
      <c r="D94" s="197"/>
      <c r="J94" s="197"/>
    </row>
    <row r="95" spans="2:10" s="179" customFormat="1" ht="11.25">
      <c r="B95" s="197"/>
      <c r="C95" s="197"/>
      <c r="D95" s="197"/>
      <c r="J95" s="197"/>
    </row>
    <row r="96" spans="2:10" s="179" customFormat="1" ht="11.25">
      <c r="B96" s="197"/>
      <c r="C96" s="197"/>
      <c r="D96" s="197"/>
      <c r="J96" s="197"/>
    </row>
    <row r="97" spans="2:10" s="179" customFormat="1" ht="11.25">
      <c r="B97" s="197"/>
      <c r="C97" s="197"/>
      <c r="D97" s="197"/>
      <c r="J97" s="197"/>
    </row>
    <row r="98" spans="2:10" s="179" customFormat="1" ht="11.25">
      <c r="B98" s="197"/>
      <c r="C98" s="197"/>
      <c r="D98" s="197"/>
      <c r="J98" s="197"/>
    </row>
    <row r="99" spans="2:10" s="179" customFormat="1" ht="11.25">
      <c r="B99" s="197"/>
      <c r="C99" s="197"/>
      <c r="D99" s="197"/>
      <c r="J99" s="197"/>
    </row>
    <row r="100" spans="2:10" s="179" customFormat="1" ht="11.25">
      <c r="B100" s="197"/>
      <c r="C100" s="197"/>
      <c r="D100" s="197"/>
      <c r="J100" s="197"/>
    </row>
    <row r="101" spans="2:10" s="179" customFormat="1" ht="11.25">
      <c r="B101" s="197"/>
      <c r="C101" s="197"/>
      <c r="D101" s="197"/>
      <c r="J101" s="197"/>
    </row>
    <row r="102" spans="2:10" s="179" customFormat="1" ht="11.25">
      <c r="B102" s="197"/>
      <c r="C102" s="197"/>
      <c r="D102" s="197"/>
      <c r="J102" s="197"/>
    </row>
    <row r="103" spans="2:10" s="179" customFormat="1" ht="11.25">
      <c r="B103" s="197"/>
      <c r="C103" s="197"/>
      <c r="D103" s="197"/>
      <c r="J103" s="197"/>
    </row>
    <row r="104" spans="2:10" s="179" customFormat="1" ht="11.25">
      <c r="B104" s="197"/>
      <c r="C104" s="197"/>
      <c r="D104" s="197"/>
      <c r="J104" s="197"/>
    </row>
    <row r="105" spans="2:10" s="179" customFormat="1" ht="11.25">
      <c r="B105" s="197"/>
      <c r="C105" s="197"/>
      <c r="D105" s="197"/>
      <c r="J105" s="197"/>
    </row>
    <row r="106" spans="2:10" s="179" customFormat="1" ht="11.25">
      <c r="B106" s="197"/>
      <c r="C106" s="197"/>
      <c r="D106" s="197"/>
      <c r="J106" s="197"/>
    </row>
    <row r="107" spans="2:10" s="179" customFormat="1" ht="11.25">
      <c r="B107" s="197"/>
      <c r="C107" s="197"/>
      <c r="D107" s="197"/>
      <c r="J107" s="197"/>
    </row>
    <row r="108" spans="2:10" s="179" customFormat="1" ht="11.25">
      <c r="B108" s="197"/>
      <c r="C108" s="197"/>
      <c r="D108" s="197"/>
      <c r="J108" s="197"/>
    </row>
    <row r="109" spans="2:10" s="179" customFormat="1" ht="11.25">
      <c r="B109" s="197"/>
      <c r="C109" s="197"/>
      <c r="D109" s="197"/>
      <c r="J109" s="197"/>
    </row>
    <row r="110" spans="2:10" s="179" customFormat="1" ht="11.25">
      <c r="B110" s="197"/>
      <c r="C110" s="197"/>
      <c r="D110" s="197"/>
      <c r="J110" s="197"/>
    </row>
    <row r="111" spans="2:10" s="179" customFormat="1" ht="11.25">
      <c r="B111" s="197"/>
      <c r="C111" s="197"/>
      <c r="D111" s="197"/>
      <c r="J111" s="197"/>
    </row>
    <row r="112" spans="2:10" s="179" customFormat="1" ht="11.25">
      <c r="B112" s="197"/>
      <c r="C112" s="197"/>
      <c r="D112" s="197"/>
      <c r="J112" s="197"/>
    </row>
    <row r="113" spans="2:10" s="179" customFormat="1" ht="11.25">
      <c r="B113" s="197"/>
      <c r="C113" s="197"/>
      <c r="D113" s="197"/>
      <c r="J113" s="197"/>
    </row>
    <row r="114" spans="2:10" s="179" customFormat="1" ht="11.25">
      <c r="B114" s="197"/>
      <c r="C114" s="197"/>
      <c r="D114" s="197"/>
      <c r="J114" s="197"/>
    </row>
    <row r="115" spans="2:10" s="179" customFormat="1" ht="11.25">
      <c r="B115" s="197"/>
      <c r="C115" s="197"/>
      <c r="D115" s="197"/>
      <c r="J115" s="197"/>
    </row>
    <row r="116" spans="2:10" s="179" customFormat="1" ht="11.25">
      <c r="B116" s="197"/>
      <c r="C116" s="197"/>
      <c r="D116" s="197"/>
      <c r="J116" s="197"/>
    </row>
    <row r="117" spans="2:10" s="179" customFormat="1" ht="11.25">
      <c r="B117" s="197"/>
      <c r="C117" s="197"/>
      <c r="D117" s="197"/>
      <c r="J117" s="197"/>
    </row>
    <row r="118" spans="2:10" s="179" customFormat="1" ht="11.25">
      <c r="B118" s="197"/>
      <c r="C118" s="197"/>
      <c r="D118" s="197"/>
      <c r="J118" s="197"/>
    </row>
    <row r="119" spans="2:10" s="179" customFormat="1" ht="11.25">
      <c r="B119" s="197"/>
      <c r="C119" s="197"/>
      <c r="D119" s="197"/>
      <c r="J119" s="197"/>
    </row>
    <row r="120" spans="2:10" s="179" customFormat="1" ht="11.25">
      <c r="B120" s="197"/>
      <c r="C120" s="197"/>
      <c r="D120" s="197"/>
      <c r="J120" s="197"/>
    </row>
    <row r="121" spans="2:10" s="179" customFormat="1" ht="11.25">
      <c r="B121" s="197"/>
      <c r="C121" s="197"/>
      <c r="D121" s="197"/>
      <c r="J121" s="197"/>
    </row>
    <row r="122" spans="2:10" s="179" customFormat="1" ht="11.25">
      <c r="B122" s="197"/>
      <c r="C122" s="197"/>
      <c r="D122" s="197"/>
      <c r="J122" s="197"/>
    </row>
    <row r="123" spans="2:10" s="179" customFormat="1" ht="11.25">
      <c r="B123" s="197"/>
      <c r="C123" s="197"/>
      <c r="D123" s="197"/>
      <c r="J123" s="197"/>
    </row>
    <row r="124" spans="2:10" s="179" customFormat="1" ht="11.25">
      <c r="B124" s="197"/>
      <c r="C124" s="197"/>
      <c r="D124" s="197"/>
      <c r="J124" s="197"/>
    </row>
    <row r="125" spans="2:10" s="179" customFormat="1" ht="11.25">
      <c r="B125" s="197"/>
      <c r="C125" s="197"/>
      <c r="D125" s="197"/>
      <c r="J125" s="197"/>
    </row>
    <row r="126" spans="2:10" s="179" customFormat="1" ht="11.25">
      <c r="B126" s="197"/>
      <c r="C126" s="197"/>
      <c r="D126" s="197"/>
      <c r="J126" s="197"/>
    </row>
    <row r="127" spans="2:10" s="179" customFormat="1" ht="11.25">
      <c r="B127" s="197"/>
      <c r="C127" s="197"/>
      <c r="D127" s="197"/>
      <c r="J127" s="197"/>
    </row>
    <row r="128" spans="2:10" s="179" customFormat="1" ht="11.25">
      <c r="B128" s="197"/>
      <c r="C128" s="197"/>
      <c r="D128" s="197"/>
      <c r="J128" s="197"/>
    </row>
    <row r="129" spans="2:10" s="179" customFormat="1" ht="11.25">
      <c r="B129" s="197"/>
      <c r="C129" s="197"/>
      <c r="D129" s="197"/>
      <c r="J129" s="197"/>
    </row>
    <row r="130" spans="2:10" s="179" customFormat="1" ht="11.25">
      <c r="B130" s="197"/>
      <c r="C130" s="197"/>
      <c r="D130" s="197"/>
      <c r="J130" s="197"/>
    </row>
    <row r="131" spans="2:10" s="179" customFormat="1" ht="11.25">
      <c r="B131" s="197"/>
      <c r="C131" s="197"/>
      <c r="D131" s="197"/>
      <c r="J131" s="197"/>
    </row>
    <row r="132" spans="2:10" s="179" customFormat="1" ht="11.25">
      <c r="B132" s="197"/>
      <c r="C132" s="197"/>
      <c r="D132" s="197"/>
      <c r="J132" s="197"/>
    </row>
    <row r="133" spans="2:10" s="179" customFormat="1" ht="11.25">
      <c r="B133" s="197"/>
      <c r="C133" s="197"/>
      <c r="D133" s="197"/>
      <c r="J133" s="197"/>
    </row>
    <row r="134" spans="2:10" s="179" customFormat="1" ht="11.25">
      <c r="B134" s="197"/>
      <c r="C134" s="197"/>
      <c r="D134" s="197"/>
      <c r="J134" s="197"/>
    </row>
    <row r="135" spans="2:10" s="179" customFormat="1" ht="11.25">
      <c r="B135" s="197"/>
      <c r="C135" s="197"/>
      <c r="D135" s="197"/>
      <c r="J135" s="197"/>
    </row>
    <row r="136" spans="2:10" s="179" customFormat="1" ht="11.25">
      <c r="B136" s="197"/>
      <c r="C136" s="197"/>
      <c r="D136" s="197"/>
      <c r="J136" s="197"/>
    </row>
    <row r="137" spans="2:10" s="179" customFormat="1" ht="11.25">
      <c r="B137" s="197"/>
      <c r="C137" s="197"/>
      <c r="D137" s="197"/>
      <c r="J137" s="197"/>
    </row>
    <row r="138" spans="2:10" s="179" customFormat="1" ht="11.25">
      <c r="B138" s="197"/>
      <c r="C138" s="197"/>
      <c r="D138" s="197"/>
      <c r="J138" s="197"/>
    </row>
    <row r="139" spans="2:10" s="179" customFormat="1" ht="11.25">
      <c r="B139" s="197"/>
      <c r="C139" s="197"/>
      <c r="D139" s="197"/>
      <c r="J139" s="197"/>
    </row>
    <row r="140" spans="2:10" s="179" customFormat="1" ht="11.25">
      <c r="B140" s="197"/>
      <c r="C140" s="197"/>
      <c r="D140" s="197"/>
      <c r="J140" s="197"/>
    </row>
    <row r="141" spans="2:10" s="179" customFormat="1" ht="11.25">
      <c r="B141" s="197"/>
      <c r="C141" s="197"/>
      <c r="D141" s="197"/>
      <c r="J141" s="197"/>
    </row>
    <row r="142" spans="2:10" s="179" customFormat="1" ht="11.25">
      <c r="B142" s="197"/>
      <c r="C142" s="197"/>
      <c r="D142" s="197"/>
      <c r="J142" s="197"/>
    </row>
    <row r="143" spans="2:10" s="179" customFormat="1" ht="11.25">
      <c r="B143" s="197"/>
      <c r="C143" s="197"/>
      <c r="D143" s="197"/>
      <c r="J143" s="197"/>
    </row>
    <row r="144" spans="2:10" s="179" customFormat="1" ht="11.25">
      <c r="B144" s="197"/>
      <c r="C144" s="197"/>
      <c r="D144" s="197"/>
      <c r="J144" s="197"/>
    </row>
    <row r="145" spans="2:10" s="179" customFormat="1" ht="11.25">
      <c r="B145" s="197"/>
      <c r="C145" s="197"/>
      <c r="D145" s="197"/>
      <c r="J145" s="197"/>
    </row>
    <row r="146" spans="2:10" s="179" customFormat="1" ht="11.25">
      <c r="B146" s="197"/>
      <c r="C146" s="197"/>
      <c r="D146" s="197"/>
      <c r="J146" s="197"/>
    </row>
    <row r="147" spans="2:10" s="179" customFormat="1" ht="11.25">
      <c r="B147" s="197"/>
      <c r="C147" s="197"/>
      <c r="D147" s="197"/>
      <c r="J147" s="197"/>
    </row>
    <row r="148" spans="2:10" s="179" customFormat="1" ht="11.25">
      <c r="B148" s="197"/>
      <c r="C148" s="197"/>
      <c r="D148" s="197"/>
      <c r="J148" s="197"/>
    </row>
    <row r="149" spans="2:10" s="179" customFormat="1" ht="11.25">
      <c r="B149" s="197"/>
      <c r="C149" s="197"/>
      <c r="D149" s="197"/>
      <c r="J149" s="197"/>
    </row>
    <row r="150" spans="2:10" s="179" customFormat="1" ht="11.25">
      <c r="B150" s="197"/>
      <c r="C150" s="197"/>
      <c r="D150" s="197"/>
      <c r="J150" s="197"/>
    </row>
    <row r="151" spans="2:10" s="179" customFormat="1" ht="11.25">
      <c r="B151" s="197"/>
      <c r="C151" s="197"/>
      <c r="D151" s="197"/>
      <c r="J151" s="197"/>
    </row>
    <row r="152" spans="2:10" s="179" customFormat="1" ht="11.25">
      <c r="B152" s="197"/>
      <c r="C152" s="197"/>
      <c r="D152" s="197"/>
      <c r="J152" s="197"/>
    </row>
    <row r="153" spans="2:10" s="179" customFormat="1" ht="11.25">
      <c r="B153" s="197"/>
      <c r="C153" s="197"/>
      <c r="D153" s="197"/>
      <c r="J153" s="197"/>
    </row>
    <row r="154" spans="2:10" s="179" customFormat="1" ht="11.25">
      <c r="B154" s="197"/>
      <c r="C154" s="197"/>
      <c r="D154" s="197"/>
      <c r="J154" s="197"/>
    </row>
    <row r="155" spans="2:10" s="179" customFormat="1" ht="11.25">
      <c r="B155" s="197"/>
      <c r="C155" s="197"/>
      <c r="D155" s="197"/>
      <c r="J155" s="197"/>
    </row>
    <row r="156" spans="2:10" s="179" customFormat="1" ht="11.25">
      <c r="B156" s="197"/>
      <c r="C156" s="197"/>
      <c r="D156" s="197"/>
      <c r="J156" s="197"/>
    </row>
    <row r="157" spans="2:10" s="179" customFormat="1" ht="11.25">
      <c r="B157" s="197"/>
      <c r="C157" s="197"/>
      <c r="D157" s="197"/>
      <c r="J157" s="197"/>
    </row>
    <row r="158" spans="2:10" s="179" customFormat="1" ht="11.25">
      <c r="B158" s="197"/>
      <c r="C158" s="197"/>
      <c r="D158" s="197"/>
      <c r="J158" s="197"/>
    </row>
    <row r="159" spans="2:10" s="179" customFormat="1" ht="11.25">
      <c r="B159" s="197"/>
      <c r="C159" s="197"/>
      <c r="D159" s="197"/>
      <c r="J159" s="197"/>
    </row>
    <row r="160" spans="2:10" s="179" customFormat="1" ht="11.25">
      <c r="B160" s="197"/>
      <c r="C160" s="197"/>
      <c r="D160" s="197"/>
      <c r="J160" s="197"/>
    </row>
    <row r="161" spans="2:10" s="179" customFormat="1" ht="11.25">
      <c r="B161" s="197"/>
      <c r="C161" s="197"/>
      <c r="D161" s="197"/>
      <c r="J161" s="197"/>
    </row>
    <row r="162" spans="2:10" s="179" customFormat="1" ht="11.25">
      <c r="B162" s="197"/>
      <c r="C162" s="197"/>
      <c r="D162" s="197"/>
      <c r="J162" s="197"/>
    </row>
    <row r="163" spans="2:10" s="179" customFormat="1" ht="11.25">
      <c r="B163" s="197"/>
      <c r="C163" s="197"/>
      <c r="D163" s="197"/>
      <c r="J163" s="197"/>
    </row>
    <row r="164" spans="2:10" s="179" customFormat="1" ht="11.25">
      <c r="B164" s="197"/>
      <c r="C164" s="197"/>
      <c r="D164" s="197"/>
      <c r="J164" s="197"/>
    </row>
    <row r="165" spans="2:10" s="179" customFormat="1" ht="11.25">
      <c r="B165" s="197"/>
      <c r="C165" s="197"/>
      <c r="D165" s="197"/>
      <c r="J165" s="197"/>
    </row>
    <row r="166" spans="2:10" s="179" customFormat="1" ht="11.25">
      <c r="B166" s="197"/>
      <c r="C166" s="197"/>
      <c r="D166" s="197"/>
      <c r="J166" s="197"/>
    </row>
    <row r="167" spans="2:10" s="179" customFormat="1" ht="11.25">
      <c r="B167" s="197"/>
      <c r="C167" s="197"/>
      <c r="D167" s="197"/>
      <c r="J167" s="197"/>
    </row>
    <row r="168" spans="2:10" s="179" customFormat="1" ht="11.25">
      <c r="B168" s="197"/>
      <c r="C168" s="197"/>
      <c r="D168" s="197"/>
      <c r="J168" s="197"/>
    </row>
    <row r="169" spans="2:10" s="179" customFormat="1" ht="11.25">
      <c r="B169" s="197"/>
      <c r="C169" s="197"/>
      <c r="D169" s="197"/>
      <c r="J169" s="197"/>
    </row>
    <row r="170" spans="2:10" s="179" customFormat="1" ht="11.25">
      <c r="B170" s="197"/>
      <c r="C170" s="197"/>
      <c r="D170" s="197"/>
      <c r="J170" s="197"/>
    </row>
    <row r="171" spans="2:10" s="179" customFormat="1" ht="11.25">
      <c r="B171" s="197"/>
      <c r="C171" s="197"/>
      <c r="D171" s="197"/>
      <c r="J171" s="197"/>
    </row>
    <row r="172" spans="2:10" s="179" customFormat="1" ht="11.25">
      <c r="B172" s="197"/>
      <c r="C172" s="197"/>
      <c r="D172" s="197"/>
      <c r="J172" s="197"/>
    </row>
    <row r="173" spans="2:10" s="179" customFormat="1" ht="11.25">
      <c r="B173" s="197"/>
      <c r="C173" s="197"/>
      <c r="D173" s="197"/>
      <c r="J173" s="197"/>
    </row>
    <row r="174" spans="2:10" s="179" customFormat="1" ht="11.25">
      <c r="B174" s="197"/>
      <c r="C174" s="197"/>
      <c r="D174" s="197"/>
      <c r="J174" s="197"/>
    </row>
    <row r="175" spans="2:10" s="179" customFormat="1" ht="11.25">
      <c r="B175" s="197"/>
      <c r="C175" s="197"/>
      <c r="D175" s="197"/>
      <c r="J175" s="197"/>
    </row>
    <row r="176" spans="2:10" s="179" customFormat="1" ht="11.25">
      <c r="B176" s="197"/>
      <c r="C176" s="197"/>
      <c r="D176" s="197"/>
      <c r="J176" s="197"/>
    </row>
    <row r="177" spans="2:10" s="179" customFormat="1" ht="11.25">
      <c r="B177" s="197"/>
      <c r="C177" s="197"/>
      <c r="D177" s="197"/>
      <c r="J177" s="197"/>
    </row>
    <row r="178" spans="2:10" s="179" customFormat="1" ht="11.25">
      <c r="B178" s="197"/>
      <c r="C178" s="197"/>
      <c r="D178" s="197"/>
      <c r="J178" s="197"/>
    </row>
    <row r="179" spans="2:10" s="179" customFormat="1" ht="11.25">
      <c r="B179" s="197"/>
      <c r="C179" s="197"/>
      <c r="D179" s="197"/>
      <c r="J179" s="197"/>
    </row>
    <row r="180" spans="2:10" s="179" customFormat="1" ht="11.25">
      <c r="B180" s="197"/>
      <c r="C180" s="197"/>
      <c r="D180" s="197"/>
      <c r="J180" s="197"/>
    </row>
    <row r="181" spans="2:10" s="179" customFormat="1" ht="11.25">
      <c r="B181" s="197"/>
      <c r="C181" s="197"/>
      <c r="D181" s="197"/>
      <c r="J181" s="197"/>
    </row>
    <row r="182" spans="2:10" s="179" customFormat="1" ht="11.25">
      <c r="B182" s="197"/>
      <c r="C182" s="197"/>
      <c r="D182" s="197"/>
      <c r="J182" s="197"/>
    </row>
    <row r="183" spans="2:10" s="179" customFormat="1" ht="11.25">
      <c r="B183" s="197"/>
      <c r="C183" s="197"/>
      <c r="D183" s="197"/>
      <c r="J183" s="197"/>
    </row>
    <row r="184" spans="2:10" s="179" customFormat="1" ht="11.25">
      <c r="B184" s="197"/>
      <c r="C184" s="197"/>
      <c r="D184" s="197"/>
      <c r="J184" s="197"/>
    </row>
    <row r="185" spans="2:10" s="179" customFormat="1" ht="11.25">
      <c r="B185" s="197"/>
      <c r="C185" s="197"/>
      <c r="D185" s="197"/>
      <c r="J185" s="197"/>
    </row>
    <row r="186" spans="2:10" s="179" customFormat="1" ht="11.25">
      <c r="B186" s="197"/>
      <c r="C186" s="197"/>
      <c r="D186" s="197"/>
      <c r="J186" s="197"/>
    </row>
    <row r="187" spans="2:10" s="179" customFormat="1" ht="11.25">
      <c r="B187" s="197"/>
      <c r="C187" s="197"/>
      <c r="D187" s="197"/>
      <c r="J187" s="197"/>
    </row>
    <row r="188" spans="2:10" s="179" customFormat="1" ht="11.25">
      <c r="B188" s="197"/>
      <c r="C188" s="197"/>
      <c r="D188" s="197"/>
      <c r="J188" s="197"/>
    </row>
    <row r="189" spans="2:10" s="179" customFormat="1" ht="11.25">
      <c r="B189" s="197"/>
      <c r="C189" s="197"/>
      <c r="D189" s="197"/>
      <c r="J189" s="197"/>
    </row>
    <row r="190" spans="2:10" s="179" customFormat="1" ht="11.25">
      <c r="B190" s="197"/>
      <c r="C190" s="197"/>
      <c r="D190" s="197"/>
      <c r="J190" s="197"/>
    </row>
    <row r="191" spans="2:10" s="179" customFormat="1" ht="11.25">
      <c r="B191" s="197"/>
      <c r="C191" s="197"/>
      <c r="D191" s="197"/>
      <c r="J191" s="197"/>
    </row>
    <row r="192" spans="2:10" s="179" customFormat="1" ht="11.25">
      <c r="B192" s="197"/>
      <c r="C192" s="197"/>
      <c r="D192" s="197"/>
      <c r="J192" s="197"/>
    </row>
    <row r="193" spans="2:10" s="179" customFormat="1" ht="11.25">
      <c r="B193" s="197"/>
      <c r="C193" s="197"/>
      <c r="D193" s="197"/>
      <c r="J193" s="197"/>
    </row>
    <row r="194" spans="2:10" s="179" customFormat="1" ht="11.25">
      <c r="B194" s="197"/>
      <c r="C194" s="197"/>
      <c r="D194" s="197"/>
      <c r="J194" s="197"/>
    </row>
    <row r="195" spans="2:10" s="179" customFormat="1" ht="11.25">
      <c r="B195" s="197"/>
      <c r="C195" s="197"/>
      <c r="D195" s="197"/>
      <c r="J195" s="197"/>
    </row>
    <row r="196" spans="2:10" s="179" customFormat="1" ht="11.25">
      <c r="B196" s="197"/>
      <c r="C196" s="197"/>
      <c r="D196" s="197"/>
      <c r="J196" s="197"/>
    </row>
    <row r="197" spans="2:10" s="179" customFormat="1" ht="11.25">
      <c r="B197" s="197"/>
      <c r="C197" s="197"/>
      <c r="D197" s="197"/>
      <c r="J197" s="197"/>
    </row>
    <row r="198" spans="2:10" s="179" customFormat="1" ht="11.25">
      <c r="B198" s="197"/>
      <c r="C198" s="197"/>
      <c r="D198" s="197"/>
      <c r="J198" s="197"/>
    </row>
    <row r="199" spans="2:10" s="179" customFormat="1" ht="11.25">
      <c r="B199" s="197"/>
      <c r="C199" s="197"/>
      <c r="D199" s="197"/>
      <c r="J199" s="197"/>
    </row>
    <row r="200" spans="2:10" s="179" customFormat="1" ht="11.25">
      <c r="B200" s="197"/>
      <c r="C200" s="197"/>
      <c r="D200" s="197"/>
      <c r="J200" s="197"/>
    </row>
    <row r="201" spans="2:10" s="179" customFormat="1" ht="11.25">
      <c r="B201" s="197"/>
      <c r="C201" s="197"/>
      <c r="D201" s="197"/>
      <c r="J201" s="197"/>
    </row>
    <row r="202" spans="2:10" s="179" customFormat="1" ht="11.25">
      <c r="B202" s="197"/>
      <c r="C202" s="197"/>
      <c r="D202" s="197"/>
      <c r="J202" s="197"/>
    </row>
    <row r="203" spans="2:10" s="179" customFormat="1" ht="11.25">
      <c r="B203" s="197"/>
      <c r="C203" s="197"/>
      <c r="D203" s="197"/>
      <c r="J203" s="197"/>
    </row>
    <row r="204" spans="2:10" s="179" customFormat="1" ht="11.25">
      <c r="B204" s="197"/>
      <c r="C204" s="197"/>
      <c r="D204" s="197"/>
      <c r="J204" s="197"/>
    </row>
    <row r="205" spans="2:10" s="179" customFormat="1" ht="11.25">
      <c r="B205" s="197"/>
      <c r="C205" s="197"/>
      <c r="D205" s="197"/>
      <c r="J205" s="197"/>
    </row>
    <row r="206" spans="2:10" s="179" customFormat="1" ht="11.25">
      <c r="B206" s="197"/>
      <c r="C206" s="197"/>
      <c r="D206" s="197"/>
      <c r="J206" s="197"/>
    </row>
    <row r="207" spans="2:10" s="179" customFormat="1" ht="11.25">
      <c r="B207" s="197"/>
      <c r="C207" s="197"/>
      <c r="D207" s="197"/>
      <c r="J207" s="197"/>
    </row>
    <row r="208" spans="2:10" s="179" customFormat="1" ht="11.25">
      <c r="B208" s="197"/>
      <c r="C208" s="197"/>
      <c r="D208" s="197"/>
      <c r="J208" s="197"/>
    </row>
    <row r="209" spans="2:10" s="179" customFormat="1" ht="11.25">
      <c r="B209" s="197"/>
      <c r="C209" s="197"/>
      <c r="D209" s="197"/>
      <c r="J209" s="197"/>
    </row>
    <row r="210" spans="2:10" s="179" customFormat="1" ht="11.25">
      <c r="B210" s="197"/>
      <c r="C210" s="197"/>
      <c r="D210" s="197"/>
      <c r="J210" s="197"/>
    </row>
    <row r="211" spans="2:10" s="179" customFormat="1" ht="11.25">
      <c r="B211" s="197"/>
      <c r="C211" s="197"/>
      <c r="D211" s="197"/>
      <c r="J211" s="197"/>
    </row>
    <row r="212" spans="2:10" s="179" customFormat="1" ht="11.25">
      <c r="B212" s="197"/>
      <c r="C212" s="197"/>
      <c r="D212" s="197"/>
      <c r="J212" s="197"/>
    </row>
    <row r="213" spans="2:10" s="179" customFormat="1" ht="11.25">
      <c r="B213" s="197"/>
      <c r="C213" s="197"/>
      <c r="D213" s="197"/>
      <c r="J213" s="197"/>
    </row>
    <row r="214" spans="2:10" s="179" customFormat="1" ht="11.25">
      <c r="B214" s="197"/>
      <c r="C214" s="197"/>
      <c r="D214" s="197"/>
      <c r="J214" s="197"/>
    </row>
    <row r="215" spans="2:10" s="179" customFormat="1" ht="11.25">
      <c r="B215" s="197"/>
      <c r="C215" s="197"/>
      <c r="D215" s="197"/>
      <c r="J215" s="197"/>
    </row>
    <row r="216" spans="2:10" s="179" customFormat="1" ht="11.25">
      <c r="B216" s="197"/>
      <c r="C216" s="197"/>
      <c r="D216" s="197"/>
      <c r="J216" s="197"/>
    </row>
    <row r="217" spans="2:10" s="179" customFormat="1" ht="11.25">
      <c r="B217" s="197"/>
      <c r="C217" s="197"/>
      <c r="D217" s="197"/>
      <c r="J217" s="197"/>
    </row>
    <row r="218" spans="2:10" s="179" customFormat="1" ht="11.25">
      <c r="B218" s="197"/>
      <c r="C218" s="197"/>
      <c r="D218" s="197"/>
      <c r="J218" s="197"/>
    </row>
    <row r="219" spans="2:10" s="179" customFormat="1" ht="11.25">
      <c r="B219" s="197"/>
      <c r="C219" s="197"/>
      <c r="D219" s="197"/>
      <c r="J219" s="197"/>
    </row>
    <row r="220" spans="2:10" s="179" customFormat="1" ht="11.25">
      <c r="B220" s="197"/>
      <c r="C220" s="197"/>
      <c r="D220" s="197"/>
      <c r="J220" s="197"/>
    </row>
    <row r="221" spans="2:10" s="179" customFormat="1" ht="11.25">
      <c r="B221" s="197"/>
      <c r="C221" s="197"/>
      <c r="D221" s="197"/>
      <c r="J221" s="197"/>
    </row>
    <row r="222" spans="2:10" s="179" customFormat="1" ht="11.25">
      <c r="B222" s="197"/>
      <c r="C222" s="197"/>
      <c r="D222" s="197"/>
      <c r="J222" s="197"/>
    </row>
    <row r="223" spans="2:10" s="179" customFormat="1" ht="11.25">
      <c r="B223" s="197"/>
      <c r="C223" s="197"/>
      <c r="D223" s="197"/>
      <c r="J223" s="197"/>
    </row>
    <row r="224" spans="2:10" s="179" customFormat="1" ht="11.25">
      <c r="B224" s="197"/>
      <c r="C224" s="197"/>
      <c r="D224" s="197"/>
      <c r="J224" s="197"/>
    </row>
    <row r="225" spans="2:10" s="179" customFormat="1" ht="11.25">
      <c r="B225" s="197"/>
      <c r="C225" s="197"/>
      <c r="D225" s="197"/>
      <c r="J225" s="197"/>
    </row>
    <row r="226" spans="2:10" s="179" customFormat="1" ht="11.25">
      <c r="B226" s="197"/>
      <c r="C226" s="197"/>
      <c r="D226" s="197"/>
      <c r="J226" s="197"/>
    </row>
    <row r="227" spans="2:10" s="179" customFormat="1" ht="11.25">
      <c r="B227" s="197"/>
      <c r="C227" s="197"/>
      <c r="D227" s="197"/>
      <c r="J227" s="197"/>
    </row>
    <row r="228" spans="2:10" s="179" customFormat="1" ht="11.25">
      <c r="B228" s="197"/>
      <c r="C228" s="197"/>
      <c r="D228" s="197"/>
      <c r="J228" s="197"/>
    </row>
    <row r="229" spans="2:10" s="179" customFormat="1" ht="11.25">
      <c r="B229" s="197"/>
      <c r="C229" s="197"/>
      <c r="D229" s="197"/>
      <c r="J229" s="197"/>
    </row>
    <row r="230" spans="2:10" s="179" customFormat="1" ht="11.25">
      <c r="B230" s="197"/>
      <c r="C230" s="197"/>
      <c r="D230" s="197"/>
      <c r="J230" s="197"/>
    </row>
    <row r="231" spans="2:10" s="179" customFormat="1" ht="11.25">
      <c r="B231" s="197"/>
      <c r="C231" s="197"/>
      <c r="D231" s="197"/>
      <c r="J231" s="197"/>
    </row>
    <row r="232" spans="2:10" s="179" customFormat="1" ht="11.25">
      <c r="B232" s="197"/>
      <c r="C232" s="197"/>
      <c r="D232" s="197"/>
      <c r="J232" s="197"/>
    </row>
  </sheetData>
  <sheetProtection/>
  <mergeCells count="11">
    <mergeCell ref="J4:J5"/>
    <mergeCell ref="A10:A11"/>
    <mergeCell ref="B10:B11"/>
    <mergeCell ref="A1:J2"/>
    <mergeCell ref="A4:A5"/>
    <mergeCell ref="B4:B5"/>
    <mergeCell ref="C4:C5"/>
    <mergeCell ref="D4:D5"/>
    <mergeCell ref="E4:F4"/>
    <mergeCell ref="H4:H5"/>
    <mergeCell ref="I4:I5"/>
  </mergeCells>
  <printOptions/>
  <pageMargins left="0.984251968503937" right="1.2598425196850394" top="0.7086614173228347" bottom="0.79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http://economia-excel.blogspot.com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Análisis estratégico con matriz DAFO</dc:title>
  <dc:subject/>
  <dc:creator>ARP</dc:creator>
  <cp:keywords/>
  <dc:description/>
  <cp:lastModifiedBy>Ba-k.com</cp:lastModifiedBy>
  <cp:lastPrinted>2012-05-06T02:11:47Z</cp:lastPrinted>
  <dcterms:created xsi:type="dcterms:W3CDTF">2010-06-13T10:40:34Z</dcterms:created>
  <dcterms:modified xsi:type="dcterms:W3CDTF">2012-05-06T06:12:02Z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